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220" activeTab="0"/>
  </bookViews>
  <sheets>
    <sheet name="読んで" sheetId="1" r:id="rId1"/>
    <sheet name="終価係数" sheetId="2" r:id="rId2"/>
    <sheet name="現価係数" sheetId="3" r:id="rId3"/>
    <sheet name="減債基金係数" sheetId="4" r:id="rId4"/>
    <sheet name="年金終価係数" sheetId="5" r:id="rId5"/>
    <sheet name="年金現価係数" sheetId="6" r:id="rId6"/>
    <sheet name="資本回収係数" sheetId="7" r:id="rId7"/>
  </sheets>
  <definedNames/>
  <calcPr fullCalcOnLoad="1"/>
</workbook>
</file>

<file path=xl/sharedStrings.xml><?xml version="1.0" encoding="utf-8"?>
<sst xmlns="http://schemas.openxmlformats.org/spreadsheetml/2006/main" count="76" uniqueCount="53">
  <si>
    <t>減債基金係数 (The sinking fund factor)</t>
  </si>
  <si>
    <t>年金現価係数 (The present value factor for annuity)</t>
  </si>
  <si>
    <t>年金終価係数 (The future value factor for annuity)</t>
  </si>
  <si>
    <t>終価係数 (The future value factor for lump sum)</t>
  </si>
  <si>
    <t>現価係数 (The present value factor for lump sum)</t>
  </si>
  <si>
    <t>資本回収係数 (The amortization factor)</t>
  </si>
  <si>
    <r>
      <t>現在の原資を取り崩して毎期ごとの年金額を求めたり、住宅ローンなどの借り入れ総額から毎期ごとの返済額を求める係数。毎期ごとの受取額（年金）または返済額を</t>
    </r>
    <r>
      <rPr>
        <sz val="11"/>
        <rFont val="ＭＳ Ｐゴシック"/>
        <family val="3"/>
      </rPr>
      <t>ANN、利率をR、元金をPVA、受取（返済）期間をNとすると ANN=PVA*(R/(1-(1/POWER(1+R,N)))。この(R/(1-(1/POWER(1+R,N)))を資本回収係数という。（POWERはべき乗を計算する関数、下表の係数算出にあたってはROUND関数を使って小数点以下6桁を四捨五入）</t>
    </r>
  </si>
  <si>
    <t>A</t>
  </si>
  <si>
    <t>B</t>
  </si>
  <si>
    <t>C</t>
  </si>
  <si>
    <t>資本回収係数</t>
  </si>
  <si>
    <t>現在の原資を取り崩して毎期ごとの年金額を求めたり、住宅ローンなどの借り入れ総額から毎期ごとの返済額を求める係数。</t>
  </si>
  <si>
    <t>=ROUND($B$3/(1-(1/POWER(1+$B$3,$A4))),5)</t>
  </si>
  <si>
    <t>=ROUND($C$3/(1-(1/POWER(1+$C$3,$A4))),5)</t>
  </si>
  <si>
    <t>=ROUND($B$3/(1-(1/POWER(1+$B$3,$A5))),5)</t>
  </si>
  <si>
    <t>=ROUND($C$3/(1-(1/POWER(1+$C$3,$A5))),5)</t>
  </si>
  <si>
    <t>資金係数表の基本構造</t>
  </si>
  <si>
    <t>この資金係数表をカスタマイズして使う場合には、以下のことに注意してください。</t>
  </si>
  <si>
    <t>数式などの設定例（下表で演算式を入れているセルは数式を無効にするため、わざと書式設定を文字列にしてあります）</t>
  </si>
  <si>
    <r>
      <t>毎期ごとに一定額（年金）を受け取るために、</t>
    </r>
    <r>
      <rPr>
        <sz val="11"/>
        <rFont val="ＭＳ Ｐゴシック"/>
        <family val="3"/>
      </rPr>
      <t>どのくらいの原資を払い込めば妥当か</t>
    </r>
    <r>
      <rPr>
        <sz val="11"/>
        <rFont val="ＭＳ Ｐゴシック"/>
        <family val="3"/>
      </rPr>
      <t>を求める係数。毎期ごとの受取額（年金）を</t>
    </r>
    <r>
      <rPr>
        <sz val="11"/>
        <rFont val="ＭＳ Ｐゴシック"/>
        <family val="3"/>
      </rPr>
      <t>ANN、割引率（利子率）をR、元金をPVA、受取期間をNとすると PVA=ANN*((1-1/POWER(1+R,N))/R)となる。この(1-1/POWER(1+R,N))/Rを年金現価係数という。（POWERはべき乗を計算する関数、下表の係数算出にあたってはROUND関数を使って小数点以下4桁を四捨五入）</t>
    </r>
  </si>
  <si>
    <r>
      <t>最終的な目標額を達成するためには毎期ごとにいくら積み立てれば良いかを求める係数。毎期ごとの定期支払額を</t>
    </r>
    <r>
      <rPr>
        <sz val="11"/>
        <rFont val="ＭＳ Ｐゴシック"/>
        <family val="3"/>
      </rPr>
      <t>PMT、1期あたりの利率をR、N期後の目標額をFVAとすると PMT=FVA*(R/(POWER(1+R,N)-1))となる。このR/(POWER(1+R,N)-1)を減債基金係数という。（POWERはべき乗を計算する関数、下表の係数算出にあたってはROUND関数を使って小数点以下6桁を四捨五入）</t>
    </r>
  </si>
  <si>
    <r>
      <t>最終的な目標額を達成するためには元金をいくら用意すれば良いかを求める係数。元金を</t>
    </r>
    <r>
      <rPr>
        <sz val="11"/>
        <rFont val="ＭＳ Ｐゴシック"/>
        <family val="3"/>
      </rPr>
      <t>PV、1期あたりの利率をR、N期後の目標額をFVとすると PV=FV*(1/POWER(1+R,N))となる。この1/POWER(1+R,N)を現価係数という。（POWERはべき乗を計算する関数、下表の係数算出にあたってはROUND関数を使って小数点以下5桁を四捨五入）</t>
    </r>
  </si>
  <si>
    <r>
      <t>毎期ごとの定期支払いにより最終的な元利合計がいくらになるかを求める係数。毎期ごとの積立金を</t>
    </r>
    <r>
      <rPr>
        <sz val="11"/>
        <rFont val="ＭＳ Ｐゴシック"/>
        <family val="3"/>
      </rPr>
      <t>PMT、1期あたりの利率をR、N期後の元利合計をFVAとすると FVA=PMT*((POWER(1+R,N)-1)/R)となる。この(POWER(1+R,N)-1)/Rを年金終価係数という。（POWERはべき乗を計算する関数、下表の係数算出にあたってはROUND関数を使って小数点以下4桁を四捨五入）</t>
    </r>
  </si>
  <si>
    <t>終価係数</t>
  </si>
  <si>
    <t>年数&lt;N&gt;</t>
  </si>
  <si>
    <t>源泉税率</t>
  </si>
  <si>
    <t>実質年利率&lt;R&gt;</t>
  </si>
  <si>
    <t>名目年利率</t>
  </si>
  <si>
    <t>元利合計&lt;FV&gt;</t>
  </si>
  <si>
    <t>目標額&lt;FV&gt;</t>
  </si>
  <si>
    <t>現価係数</t>
  </si>
  <si>
    <t>必要となる元金&lt;PV&gt;</t>
  </si>
  <si>
    <t>目標額&lt;FVA&gt;</t>
  </si>
  <si>
    <t>減債基金係数</t>
  </si>
  <si>
    <t>毎年の積立金&lt;PMT&gt;</t>
  </si>
  <si>
    <t>元利合計&lt;FVA&gt;</t>
  </si>
  <si>
    <t>年金終価係数</t>
  </si>
  <si>
    <t>元金&lt;PV&gt;</t>
  </si>
  <si>
    <r>
      <t>現在の金額（元金）を一定期間複利で運用した後にいくらになるかを示す係数。元金を</t>
    </r>
    <r>
      <rPr>
        <sz val="11"/>
        <rFont val="ＭＳ Ｐゴシック"/>
        <family val="3"/>
      </rPr>
      <t>PV、1期あたりの利率をR、N期後の元利合計をFVとすると FV=PV*POWER(1+R,N)となる。このPOWER(1+R,N)を終価係数という。（POWERはべき乗を計算する関数、下表の係数算出にあたってはROUND関数を使って小数点以下4桁を四捨五入）</t>
    </r>
  </si>
  <si>
    <t>将来の年金受取年額&lt;ANN&gt;</t>
  </si>
  <si>
    <t>用意すべき元金&lt;PVA&gt;</t>
  </si>
  <si>
    <t>年金現価係数</t>
  </si>
  <si>
    <t>借入利率</t>
  </si>
  <si>
    <t>ローンの借入額&lt;PVA&gt;</t>
  </si>
  <si>
    <t>毎年の返済額&lt;ANN&gt;</t>
  </si>
  <si>
    <t>簡易計算プログラム（色付き部分のみ数値を入れる。借入利率は小数点以下2桁まで）</t>
  </si>
  <si>
    <t>簡易計算プログラム（色付き部分のみ数値を入れる。名目年利率は小数点以下3桁まで）</t>
  </si>
  <si>
    <t>この表のほか、ここをクリックして弊サイトのエッセイ「家計の防衛のために」もご覧いただければ幸いです。</t>
  </si>
  <si>
    <t>各シートには簡易計算プログラムの入力セル（色付き部分）以外は「保護」がかかっています。従って、自分なりにカスタマイズする場合は「ツール」－「保護」－「シート保護の解除」で、加除訂正ができる状態にしてください。</t>
  </si>
  <si>
    <t>各シートの3行目の利率のセルの書式設定は「パーセンテージ」とします。小数点以下の桁数は2に設定してあります。</t>
  </si>
  <si>
    <t>セル参照で $B$3 と前に$マークが付いているのは、絶対参照といい、数式が入力されているセルの位置を移動（又はコピー）しても、参照するセルの位置（B列3行）は動きません。逆に、$A4 の4行のように前に$マークが付いていないものは、相対参照といい、数式が入力されているセルの位置を移動（又はコピー）すると4行は移動（又はコピー）したセルの位置に応じて自動的に変更（A列は絶対参照のため動かない）されます。</t>
  </si>
  <si>
    <t>使っている関数はPOWERとROUNDの2つです。前者はべき乗を計算するもので、POWER(1+利率, 期間)で入力します。後者は計算結果を四捨五入するもので、ROUND(演算式, 桁数)で入力します。桁数に正の数を指定すると、数値は小数点の右側（小数点以下）で四捨五入され、小数点以下の桁数が桁数に等しくなり、0を指定すると、数値は最も近い整数として四捨五入されます。桁数に負の数を指定すると、数値は小数点の左側（整数部分）の指定した桁（1の位を0とする）に四捨五入されます。POWER関数については ^ 演算子を使うこともできます。ROUNDは使わなくても問題はありません。</t>
  </si>
  <si>
    <t>各シートの簡易計算プログラムの源泉税率（20.315%）は、日本で生じる利子・配当所得に係る復興特別所得税（0.315%）を含みます。他国で生じる利子・配当については税率を変えてください。（確定申告により、外国税額控除の適用及び所得税・住民税の支払いが必要になること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</si>
</sst>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_ "/>
    <numFmt numFmtId="179" formatCode="#,##0.00_ "/>
    <numFmt numFmtId="180" formatCode="#,##0_);[Red]\(#,##0\)"/>
    <numFmt numFmtId="181" formatCode="#,##0.00_);[Red]\(#,##0.00\)"/>
  </numFmts>
  <fonts count="39">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color indexed="63"/>
      </top>
      <bottom style="double"/>
    </border>
    <border>
      <left style="double"/>
      <right style="double"/>
      <top style="double"/>
      <bottom style="double"/>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pplyNumberFormat="0" applyFill="0" applyBorder="0" applyAlignment="0" applyProtection="0"/>
    <xf numFmtId="0" fontId="38" fillId="32"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0" fontId="0" fillId="0" borderId="0" xfId="0" applyNumberForma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9"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Alignment="1">
      <alignment vertical="center"/>
    </xf>
    <xf numFmtId="10" fontId="0" fillId="0" borderId="0" xfId="0" applyNumberFormat="1" applyAlignment="1">
      <alignment horizontal="center" vertical="center"/>
    </xf>
    <xf numFmtId="0" fontId="0" fillId="0" borderId="0" xfId="0" applyAlignment="1">
      <alignment horizontal="center" vertical="center" shrinkToFit="1"/>
    </xf>
    <xf numFmtId="0" fontId="0" fillId="0" borderId="11" xfId="0" applyNumberFormat="1" applyBorder="1" applyAlignment="1">
      <alignment horizontal="center" vertical="center" shrinkToFit="1"/>
    </xf>
    <xf numFmtId="0" fontId="0" fillId="0" borderId="11" xfId="0" applyNumberFormat="1" applyBorder="1" applyAlignment="1">
      <alignment horizontal="center" vertical="center"/>
    </xf>
    <xf numFmtId="177" fontId="0" fillId="0" borderId="12" xfId="0" applyNumberFormat="1" applyFill="1" applyBorder="1" applyAlignment="1" applyProtection="1">
      <alignment vertical="center"/>
      <protection/>
    </xf>
    <xf numFmtId="178" fontId="0" fillId="33" borderId="12" xfId="0" applyNumberFormat="1" applyFill="1" applyBorder="1" applyAlignment="1" applyProtection="1">
      <alignment vertical="center" shrinkToFit="1"/>
      <protection locked="0"/>
    </xf>
    <xf numFmtId="0" fontId="0" fillId="0" borderId="13" xfId="0" applyNumberFormat="1" applyBorder="1" applyAlignment="1">
      <alignment horizontal="center" vertical="center" shrinkToFit="1"/>
    </xf>
    <xf numFmtId="0" fontId="0" fillId="0" borderId="14" xfId="0" applyNumberFormat="1" applyBorder="1" applyAlignment="1">
      <alignment vertical="center" shrinkToFit="1"/>
    </xf>
    <xf numFmtId="177" fontId="0" fillId="34" borderId="15" xfId="0" applyNumberFormat="1" applyFill="1" applyBorder="1" applyAlignment="1" applyProtection="1">
      <alignment vertical="center" shrinkToFit="1"/>
      <protection locked="0"/>
    </xf>
    <xf numFmtId="0" fontId="0" fillId="0" borderId="0"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180" fontId="0" fillId="0" borderId="16" xfId="0" applyNumberFormat="1" applyBorder="1" applyAlignment="1">
      <alignment vertical="center" shrinkToFit="1"/>
    </xf>
    <xf numFmtId="0" fontId="0" fillId="0" borderId="12" xfId="0" applyNumberFormat="1" applyFill="1" applyBorder="1" applyAlignment="1" applyProtection="1">
      <alignment vertical="center" shrinkToFit="1"/>
      <protection/>
    </xf>
    <xf numFmtId="10" fontId="0" fillId="34" borderId="15" xfId="0" applyNumberFormat="1" applyFill="1" applyBorder="1" applyAlignment="1" applyProtection="1">
      <alignment vertical="center" shrinkToFit="1"/>
      <protection locked="0"/>
    </xf>
    <xf numFmtId="0" fontId="2" fillId="0" borderId="0" xfId="0" applyFont="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vertical="center" wrapText="1"/>
    </xf>
    <xf numFmtId="0" fontId="3" fillId="0" borderId="0" xfId="43" applyAlignment="1" applyProtection="1">
      <alignment horizontal="center" vertical="center" shrinkToFit="1"/>
      <protection/>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Alignment="1">
      <alignment horizontal="center" vertical="center" shrinkToFit="1"/>
    </xf>
    <xf numFmtId="180" fontId="0" fillId="35" borderId="14" xfId="0" applyNumberFormat="1" applyFill="1" applyBorder="1" applyAlignment="1" applyProtection="1">
      <alignment vertical="center" shrinkToFit="1"/>
      <protection locked="0"/>
    </xf>
    <xf numFmtId="180" fontId="0" fillId="35" borderId="15" xfId="0" applyNumberFormat="1" applyFill="1" applyBorder="1" applyAlignment="1" applyProtection="1">
      <alignment vertical="center" shrinkToFit="1"/>
      <protection locked="0"/>
    </xf>
    <xf numFmtId="0" fontId="0" fillId="0" borderId="14" xfId="0" applyNumberFormat="1" applyBorder="1" applyAlignment="1">
      <alignment horizontal="center" vertical="center" shrinkToFit="1"/>
    </xf>
    <xf numFmtId="0" fontId="0" fillId="0" borderId="15" xfId="0" applyBorder="1" applyAlignment="1">
      <alignment horizontal="center" vertical="center" shrinkToFit="1"/>
    </xf>
    <xf numFmtId="180" fontId="0" fillId="0" borderId="14" xfId="0" applyNumberFormat="1" applyBorder="1" applyAlignment="1">
      <alignment vertical="center" shrinkToFit="1"/>
    </xf>
    <xf numFmtId="180" fontId="0" fillId="0" borderId="15" xfId="0" applyNumberFormat="1" applyBorder="1" applyAlignment="1">
      <alignment vertical="center" shrinkToFit="1"/>
    </xf>
    <xf numFmtId="0" fontId="2" fillId="0" borderId="0" xfId="0" applyFont="1" applyAlignment="1">
      <alignment horizontal="center" vertical="center" shrinkToFit="1"/>
    </xf>
    <xf numFmtId="0" fontId="0" fillId="0" borderId="0" xfId="0" applyFont="1" applyAlignment="1">
      <alignment vertical="center" wrapTex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180" fontId="0" fillId="0" borderId="15" xfId="0" applyNumberFormat="1" applyBorder="1" applyAlignment="1" applyProtection="1">
      <alignment vertical="center" shrinkToFit="1"/>
      <protection locked="0"/>
    </xf>
    <xf numFmtId="177" fontId="0" fillId="0" borderId="12" xfId="0" applyNumberForma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os.or.tv/essay-j/financial_planning.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A1" sqref="A1:F1"/>
    </sheetView>
  </sheetViews>
  <sheetFormatPr defaultColWidth="9.00390625" defaultRowHeight="13.5"/>
  <cols>
    <col min="1" max="3" width="4.625" style="0" customWidth="1"/>
    <col min="4" max="5" width="50.625" style="0" customWidth="1"/>
    <col min="6" max="6" width="4.625" style="0" customWidth="1"/>
  </cols>
  <sheetData>
    <row r="1" spans="1:6" ht="30" customHeight="1">
      <c r="A1" s="25" t="s">
        <v>16</v>
      </c>
      <c r="B1" s="25"/>
      <c r="C1" s="25"/>
      <c r="D1" s="25"/>
      <c r="E1" s="25"/>
      <c r="F1" s="25"/>
    </row>
    <row r="2" spans="1:6" ht="12.75" customHeight="1">
      <c r="A2" s="8"/>
      <c r="B2" s="8"/>
      <c r="C2" s="8"/>
      <c r="D2" s="8"/>
      <c r="E2" s="8"/>
      <c r="F2" s="8"/>
    </row>
    <row r="3" spans="1:6" ht="21" customHeight="1">
      <c r="A3" s="34" t="s">
        <v>17</v>
      </c>
      <c r="B3" s="34"/>
      <c r="C3" s="34"/>
      <c r="D3" s="34"/>
      <c r="E3" s="34"/>
      <c r="F3" s="34"/>
    </row>
    <row r="4" spans="1:6" ht="13.5" customHeight="1">
      <c r="A4" s="7"/>
      <c r="B4" s="7"/>
      <c r="C4" s="7"/>
      <c r="D4" s="7"/>
      <c r="E4" s="7"/>
      <c r="F4" s="7"/>
    </row>
    <row r="5" spans="1:6" ht="35.25" customHeight="1">
      <c r="A5" s="29" t="s">
        <v>48</v>
      </c>
      <c r="B5" s="29"/>
      <c r="C5" s="29"/>
      <c r="D5" s="29"/>
      <c r="E5" s="29"/>
      <c r="F5" s="29"/>
    </row>
    <row r="6" spans="1:6" ht="21" customHeight="1">
      <c r="A6" s="29" t="s">
        <v>49</v>
      </c>
      <c r="B6" s="29"/>
      <c r="C6" s="29"/>
      <c r="D6" s="29"/>
      <c r="E6" s="29"/>
      <c r="F6" s="29"/>
    </row>
    <row r="7" spans="1:6" ht="57" customHeight="1">
      <c r="A7" s="29" t="s">
        <v>50</v>
      </c>
      <c r="B7" s="29"/>
      <c r="C7" s="29"/>
      <c r="D7" s="29"/>
      <c r="E7" s="29"/>
      <c r="F7" s="29"/>
    </row>
    <row r="8" spans="1:6" ht="71.25" customHeight="1">
      <c r="A8" s="29" t="s">
        <v>51</v>
      </c>
      <c r="B8" s="29"/>
      <c r="C8" s="29"/>
      <c r="D8" s="29"/>
      <c r="E8" s="29"/>
      <c r="F8" s="29"/>
    </row>
    <row r="9" spans="1:6" ht="36.75" customHeight="1">
      <c r="A9" s="29" t="s">
        <v>52</v>
      </c>
      <c r="B9" s="29"/>
      <c r="C9" s="29"/>
      <c r="D9" s="29"/>
      <c r="E9" s="29"/>
      <c r="F9" s="29"/>
    </row>
    <row r="11" spans="2:5" ht="23.25" customHeight="1">
      <c r="B11" s="26" t="s">
        <v>18</v>
      </c>
      <c r="C11" s="27"/>
      <c r="D11" s="27"/>
      <c r="E11" s="28"/>
    </row>
    <row r="12" spans="2:5" ht="19.5" customHeight="1">
      <c r="B12" s="4"/>
      <c r="C12" s="4" t="s">
        <v>7</v>
      </c>
      <c r="D12" s="4" t="s">
        <v>8</v>
      </c>
      <c r="E12" s="4" t="s">
        <v>9</v>
      </c>
    </row>
    <row r="13" spans="2:5" ht="19.5" customHeight="1">
      <c r="B13" s="4">
        <v>1</v>
      </c>
      <c r="C13" s="26" t="s">
        <v>10</v>
      </c>
      <c r="D13" s="27"/>
      <c r="E13" s="28"/>
    </row>
    <row r="14" spans="2:5" ht="19.5" customHeight="1">
      <c r="B14" s="4">
        <v>2</v>
      </c>
      <c r="C14" s="31" t="s">
        <v>11</v>
      </c>
      <c r="D14" s="32"/>
      <c r="E14" s="33"/>
    </row>
    <row r="15" spans="2:5" ht="19.5" customHeight="1">
      <c r="B15" s="4">
        <v>3</v>
      </c>
      <c r="C15" s="3"/>
      <c r="D15" s="5">
        <v>0.02</v>
      </c>
      <c r="E15" s="5">
        <v>0.03</v>
      </c>
    </row>
    <row r="16" spans="2:5" ht="19.5" customHeight="1">
      <c r="B16" s="4">
        <v>4</v>
      </c>
      <c r="C16" s="4">
        <v>10</v>
      </c>
      <c r="D16" s="6" t="s">
        <v>12</v>
      </c>
      <c r="E16" s="6" t="s">
        <v>13</v>
      </c>
    </row>
    <row r="17" spans="2:5" ht="19.5" customHeight="1">
      <c r="B17" s="4">
        <v>5</v>
      </c>
      <c r="C17" s="4">
        <v>15</v>
      </c>
      <c r="D17" s="6" t="s">
        <v>14</v>
      </c>
      <c r="E17" s="6" t="s">
        <v>15</v>
      </c>
    </row>
    <row r="19" spans="1:6" ht="24" customHeight="1">
      <c r="A19" s="30" t="s">
        <v>47</v>
      </c>
      <c r="B19" s="30"/>
      <c r="C19" s="30"/>
      <c r="D19" s="30"/>
      <c r="E19" s="30"/>
      <c r="F19" s="30"/>
    </row>
    <row r="20" ht="13.5">
      <c r="D20" s="9"/>
    </row>
  </sheetData>
  <sheetProtection sheet="1" objects="1" scenarios="1"/>
  <mergeCells count="11">
    <mergeCell ref="A19:F19"/>
    <mergeCell ref="C13:E13"/>
    <mergeCell ref="C14:E14"/>
    <mergeCell ref="A3:F3"/>
    <mergeCell ref="A9:F9"/>
    <mergeCell ref="A1:F1"/>
    <mergeCell ref="B11:E11"/>
    <mergeCell ref="A6:F6"/>
    <mergeCell ref="A7:F7"/>
    <mergeCell ref="A8:F8"/>
    <mergeCell ref="A5:F5"/>
  </mergeCells>
  <hyperlinks>
    <hyperlink ref="A19:F19" r:id="rId1" display="この表のほか、ここをクリックして弊サイトのエッセイ「家計の防衛のために」もご覧いただければ幸いです。"/>
  </hyperlinks>
  <printOptions/>
  <pageMargins left="0.787" right="0.787" top="0.984" bottom="0.984" header="0.512" footer="0.512"/>
  <pageSetup orientation="landscape" paperSize="9" r:id="rId2"/>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7" activePane="bottomRight" state="frozen"/>
      <selection pane="topLeft" activeCell="A1" sqref="A1"/>
      <selection pane="topRight" activeCell="L1" sqref="L1"/>
      <selection pane="bottomLeft" activeCell="A4" sqref="A4"/>
      <selection pane="bottomRight" activeCell="B19" sqref="B19:J19"/>
    </sheetView>
  </sheetViews>
  <sheetFormatPr defaultColWidth="9.00390625" defaultRowHeight="13.5"/>
  <cols>
    <col min="1" max="1" width="9.00390625" style="1" customWidth="1"/>
  </cols>
  <sheetData>
    <row r="1" spans="1:11" ht="27.75" customHeight="1">
      <c r="A1" s="41" t="s">
        <v>3</v>
      </c>
      <c r="B1" s="41"/>
      <c r="C1" s="41"/>
      <c r="D1" s="41"/>
      <c r="E1" s="41"/>
      <c r="F1" s="41"/>
      <c r="G1" s="41"/>
      <c r="H1" s="41"/>
      <c r="I1" s="41"/>
      <c r="J1" s="41"/>
      <c r="K1" s="41"/>
    </row>
    <row r="2" spans="1:11" ht="48.75" customHeight="1">
      <c r="A2" s="42" t="s">
        <v>38</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f>ROUND(POWER(1+$B$3,$A4),3)</f>
        <v>1.01</v>
      </c>
      <c r="C4">
        <f>ROUND(POWER(1+$C$3,$A4),3)</f>
        <v>1.02</v>
      </c>
      <c r="D4">
        <f>ROUND(POWER(1+$D$3,$A4),3)</f>
        <v>1.03</v>
      </c>
      <c r="E4">
        <f>ROUND(POWER(1+$E$3,$A4),3)</f>
        <v>1.04</v>
      </c>
      <c r="F4">
        <f>ROUND(POWER(1+$F$3,$A4),3)</f>
        <v>1.05</v>
      </c>
      <c r="G4">
        <f>ROUND(POWER(1+$G$3,$A4),3)</f>
        <v>1.06</v>
      </c>
      <c r="H4">
        <f>ROUND(POWER(1+$H$3,$A4),3)</f>
        <v>1.07</v>
      </c>
      <c r="I4">
        <f>ROUND(POWER(1+$I$3,$A4),3)</f>
        <v>1.08</v>
      </c>
      <c r="J4">
        <f>ROUND(POWER(1+$J$3,$A4),3)</f>
        <v>1.09</v>
      </c>
      <c r="K4">
        <f>ROUND(POWER(1+$K$3,$A4),3)</f>
        <v>1.1</v>
      </c>
    </row>
    <row r="5" spans="1:11" ht="19.5" customHeight="1">
      <c r="A5" s="1">
        <v>2</v>
      </c>
      <c r="B5">
        <f aca="true" t="shared" si="0" ref="B5:B17">ROUND(POWER(1+$B$3,$A5),3)</f>
        <v>1.02</v>
      </c>
      <c r="C5">
        <f aca="true" t="shared" si="1" ref="C5:C17">ROUND(POWER(1+$C$3,$A5),3)</f>
        <v>1.04</v>
      </c>
      <c r="D5">
        <f aca="true" t="shared" si="2" ref="D5:D17">ROUND(POWER(1+$D$3,$A5),3)</f>
        <v>1.061</v>
      </c>
      <c r="E5">
        <f aca="true" t="shared" si="3" ref="E5:E17">ROUND(POWER(1+$E$3,$A5),3)</f>
        <v>1.082</v>
      </c>
      <c r="F5">
        <f aca="true" t="shared" si="4" ref="F5:F17">ROUND(POWER(1+$F$3,$A5),3)</f>
        <v>1.103</v>
      </c>
      <c r="G5">
        <f aca="true" t="shared" si="5" ref="G5:G17">ROUND(POWER(1+$G$3,$A5),3)</f>
        <v>1.124</v>
      </c>
      <c r="H5">
        <f aca="true" t="shared" si="6" ref="H5:H17">ROUND(POWER(1+$H$3,$A5),3)</f>
        <v>1.145</v>
      </c>
      <c r="I5">
        <f aca="true" t="shared" si="7" ref="I5:I17">ROUND(POWER(1+$I$3,$A5),3)</f>
        <v>1.166</v>
      </c>
      <c r="J5">
        <f aca="true" t="shared" si="8" ref="J5:J17">ROUND(POWER(1+$J$3,$A5),3)</f>
        <v>1.188</v>
      </c>
      <c r="K5">
        <f aca="true" t="shared" si="9" ref="K5:K17">ROUND(POWER(1+$K$3,$A5),3)</f>
        <v>1.21</v>
      </c>
    </row>
    <row r="6" spans="1:11" ht="19.5" customHeight="1">
      <c r="A6" s="1">
        <v>3</v>
      </c>
      <c r="B6">
        <f t="shared" si="0"/>
        <v>1.03</v>
      </c>
      <c r="C6">
        <f t="shared" si="1"/>
        <v>1.061</v>
      </c>
      <c r="D6">
        <f t="shared" si="2"/>
        <v>1.093</v>
      </c>
      <c r="E6">
        <f t="shared" si="3"/>
        <v>1.125</v>
      </c>
      <c r="F6">
        <f t="shared" si="4"/>
        <v>1.158</v>
      </c>
      <c r="G6">
        <f t="shared" si="5"/>
        <v>1.191</v>
      </c>
      <c r="H6">
        <f t="shared" si="6"/>
        <v>1.225</v>
      </c>
      <c r="I6">
        <f t="shared" si="7"/>
        <v>1.26</v>
      </c>
      <c r="J6">
        <f t="shared" si="8"/>
        <v>1.295</v>
      </c>
      <c r="K6">
        <f t="shared" si="9"/>
        <v>1.331</v>
      </c>
    </row>
    <row r="7" spans="1:11" ht="19.5" customHeight="1">
      <c r="A7" s="1">
        <v>4</v>
      </c>
      <c r="B7">
        <f t="shared" si="0"/>
        <v>1.041</v>
      </c>
      <c r="C7">
        <f t="shared" si="1"/>
        <v>1.082</v>
      </c>
      <c r="D7">
        <f t="shared" si="2"/>
        <v>1.126</v>
      </c>
      <c r="E7">
        <f t="shared" si="3"/>
        <v>1.17</v>
      </c>
      <c r="F7">
        <f t="shared" si="4"/>
        <v>1.216</v>
      </c>
      <c r="G7">
        <f t="shared" si="5"/>
        <v>1.262</v>
      </c>
      <c r="H7">
        <f t="shared" si="6"/>
        <v>1.311</v>
      </c>
      <c r="I7">
        <f t="shared" si="7"/>
        <v>1.36</v>
      </c>
      <c r="J7">
        <f t="shared" si="8"/>
        <v>1.412</v>
      </c>
      <c r="K7">
        <f t="shared" si="9"/>
        <v>1.464</v>
      </c>
    </row>
    <row r="8" spans="1:11" ht="19.5" customHeight="1">
      <c r="A8" s="1">
        <v>5</v>
      </c>
      <c r="B8">
        <f t="shared" si="0"/>
        <v>1.051</v>
      </c>
      <c r="C8">
        <f t="shared" si="1"/>
        <v>1.104</v>
      </c>
      <c r="D8">
        <f t="shared" si="2"/>
        <v>1.159</v>
      </c>
      <c r="E8">
        <f t="shared" si="3"/>
        <v>1.217</v>
      </c>
      <c r="F8">
        <f t="shared" si="4"/>
        <v>1.276</v>
      </c>
      <c r="G8">
        <f t="shared" si="5"/>
        <v>1.338</v>
      </c>
      <c r="H8">
        <f t="shared" si="6"/>
        <v>1.403</v>
      </c>
      <c r="I8">
        <f t="shared" si="7"/>
        <v>1.469</v>
      </c>
      <c r="J8">
        <f t="shared" si="8"/>
        <v>1.539</v>
      </c>
      <c r="K8">
        <f t="shared" si="9"/>
        <v>1.611</v>
      </c>
    </row>
    <row r="9" spans="1:11" ht="19.5" customHeight="1">
      <c r="A9" s="1">
        <v>6</v>
      </c>
      <c r="B9">
        <f t="shared" si="0"/>
        <v>1.062</v>
      </c>
      <c r="C9">
        <f t="shared" si="1"/>
        <v>1.126</v>
      </c>
      <c r="D9">
        <f t="shared" si="2"/>
        <v>1.194</v>
      </c>
      <c r="E9">
        <f t="shared" si="3"/>
        <v>1.265</v>
      </c>
      <c r="F9">
        <f t="shared" si="4"/>
        <v>1.34</v>
      </c>
      <c r="G9">
        <f t="shared" si="5"/>
        <v>1.419</v>
      </c>
      <c r="H9">
        <f t="shared" si="6"/>
        <v>1.501</v>
      </c>
      <c r="I9">
        <f t="shared" si="7"/>
        <v>1.587</v>
      </c>
      <c r="J9">
        <f t="shared" si="8"/>
        <v>1.677</v>
      </c>
      <c r="K9">
        <f t="shared" si="9"/>
        <v>1.772</v>
      </c>
    </row>
    <row r="10" spans="1:11" ht="19.5" customHeight="1">
      <c r="A10" s="1">
        <v>7</v>
      </c>
      <c r="B10">
        <f t="shared" si="0"/>
        <v>1.072</v>
      </c>
      <c r="C10">
        <f t="shared" si="1"/>
        <v>1.149</v>
      </c>
      <c r="D10">
        <f t="shared" si="2"/>
        <v>1.23</v>
      </c>
      <c r="E10">
        <f t="shared" si="3"/>
        <v>1.316</v>
      </c>
      <c r="F10">
        <f t="shared" si="4"/>
        <v>1.407</v>
      </c>
      <c r="G10">
        <f t="shared" si="5"/>
        <v>1.504</v>
      </c>
      <c r="H10">
        <f t="shared" si="6"/>
        <v>1.606</v>
      </c>
      <c r="I10">
        <f t="shared" si="7"/>
        <v>1.714</v>
      </c>
      <c r="J10">
        <f t="shared" si="8"/>
        <v>1.828</v>
      </c>
      <c r="K10">
        <f t="shared" si="9"/>
        <v>1.949</v>
      </c>
    </row>
    <row r="11" spans="1:11" ht="19.5" customHeight="1">
      <c r="A11" s="1">
        <v>8</v>
      </c>
      <c r="B11">
        <f t="shared" si="0"/>
        <v>1.083</v>
      </c>
      <c r="C11">
        <f t="shared" si="1"/>
        <v>1.172</v>
      </c>
      <c r="D11">
        <f t="shared" si="2"/>
        <v>1.267</v>
      </c>
      <c r="E11">
        <f t="shared" si="3"/>
        <v>1.369</v>
      </c>
      <c r="F11">
        <f t="shared" si="4"/>
        <v>1.477</v>
      </c>
      <c r="G11">
        <f t="shared" si="5"/>
        <v>1.594</v>
      </c>
      <c r="H11">
        <f t="shared" si="6"/>
        <v>1.718</v>
      </c>
      <c r="I11">
        <f t="shared" si="7"/>
        <v>1.851</v>
      </c>
      <c r="J11">
        <f t="shared" si="8"/>
        <v>1.993</v>
      </c>
      <c r="K11">
        <f t="shared" si="9"/>
        <v>2.144</v>
      </c>
    </row>
    <row r="12" spans="1:11" ht="19.5" customHeight="1">
      <c r="A12" s="1">
        <v>9</v>
      </c>
      <c r="B12">
        <f t="shared" si="0"/>
        <v>1.094</v>
      </c>
      <c r="C12">
        <f t="shared" si="1"/>
        <v>1.195</v>
      </c>
      <c r="D12">
        <f t="shared" si="2"/>
        <v>1.305</v>
      </c>
      <c r="E12">
        <f t="shared" si="3"/>
        <v>1.423</v>
      </c>
      <c r="F12">
        <f t="shared" si="4"/>
        <v>1.551</v>
      </c>
      <c r="G12">
        <f t="shared" si="5"/>
        <v>1.689</v>
      </c>
      <c r="H12">
        <f t="shared" si="6"/>
        <v>1.838</v>
      </c>
      <c r="I12">
        <f t="shared" si="7"/>
        <v>1.999</v>
      </c>
      <c r="J12">
        <f t="shared" si="8"/>
        <v>2.172</v>
      </c>
      <c r="K12">
        <f t="shared" si="9"/>
        <v>2.358</v>
      </c>
    </row>
    <row r="13" spans="1:11" ht="19.5" customHeight="1">
      <c r="A13" s="1">
        <v>10</v>
      </c>
      <c r="B13">
        <f t="shared" si="0"/>
        <v>1.105</v>
      </c>
      <c r="C13">
        <f t="shared" si="1"/>
        <v>1.219</v>
      </c>
      <c r="D13">
        <f t="shared" si="2"/>
        <v>1.344</v>
      </c>
      <c r="E13">
        <f t="shared" si="3"/>
        <v>1.48</v>
      </c>
      <c r="F13">
        <f t="shared" si="4"/>
        <v>1.629</v>
      </c>
      <c r="G13">
        <f t="shared" si="5"/>
        <v>1.791</v>
      </c>
      <c r="H13">
        <f t="shared" si="6"/>
        <v>1.967</v>
      </c>
      <c r="I13">
        <f t="shared" si="7"/>
        <v>2.159</v>
      </c>
      <c r="J13">
        <f t="shared" si="8"/>
        <v>2.367</v>
      </c>
      <c r="K13">
        <f t="shared" si="9"/>
        <v>2.594</v>
      </c>
    </row>
    <row r="14" spans="1:11" ht="19.5" customHeight="1">
      <c r="A14" s="1">
        <v>15</v>
      </c>
      <c r="B14">
        <f t="shared" si="0"/>
        <v>1.161</v>
      </c>
      <c r="C14">
        <f t="shared" si="1"/>
        <v>1.346</v>
      </c>
      <c r="D14">
        <f t="shared" si="2"/>
        <v>1.558</v>
      </c>
      <c r="E14">
        <f t="shared" si="3"/>
        <v>1.801</v>
      </c>
      <c r="F14">
        <f t="shared" si="4"/>
        <v>2.079</v>
      </c>
      <c r="G14">
        <f t="shared" si="5"/>
        <v>2.397</v>
      </c>
      <c r="H14">
        <f t="shared" si="6"/>
        <v>2.759</v>
      </c>
      <c r="I14">
        <f t="shared" si="7"/>
        <v>3.172</v>
      </c>
      <c r="J14">
        <f t="shared" si="8"/>
        <v>3.642</v>
      </c>
      <c r="K14">
        <f t="shared" si="9"/>
        <v>4.177</v>
      </c>
    </row>
    <row r="15" spans="1:11" ht="19.5" customHeight="1">
      <c r="A15" s="1">
        <v>20</v>
      </c>
      <c r="B15">
        <f t="shared" si="0"/>
        <v>1.22</v>
      </c>
      <c r="C15">
        <f t="shared" si="1"/>
        <v>1.486</v>
      </c>
      <c r="D15">
        <f t="shared" si="2"/>
        <v>1.806</v>
      </c>
      <c r="E15">
        <f t="shared" si="3"/>
        <v>2.191</v>
      </c>
      <c r="F15">
        <f t="shared" si="4"/>
        <v>2.653</v>
      </c>
      <c r="G15">
        <f t="shared" si="5"/>
        <v>3.207</v>
      </c>
      <c r="H15">
        <f t="shared" si="6"/>
        <v>3.87</v>
      </c>
      <c r="I15">
        <f t="shared" si="7"/>
        <v>4.661</v>
      </c>
      <c r="J15">
        <f t="shared" si="8"/>
        <v>5.604</v>
      </c>
      <c r="K15">
        <f t="shared" si="9"/>
        <v>6.727</v>
      </c>
    </row>
    <row r="16" spans="1:11" ht="19.5" customHeight="1">
      <c r="A16" s="1">
        <v>25</v>
      </c>
      <c r="B16">
        <f t="shared" si="0"/>
        <v>1.282</v>
      </c>
      <c r="C16">
        <f t="shared" si="1"/>
        <v>1.641</v>
      </c>
      <c r="D16">
        <f t="shared" si="2"/>
        <v>2.094</v>
      </c>
      <c r="E16">
        <f t="shared" si="3"/>
        <v>2.666</v>
      </c>
      <c r="F16">
        <f t="shared" si="4"/>
        <v>3.386</v>
      </c>
      <c r="G16">
        <f t="shared" si="5"/>
        <v>4.292</v>
      </c>
      <c r="H16">
        <f t="shared" si="6"/>
        <v>5.427</v>
      </c>
      <c r="I16">
        <f t="shared" si="7"/>
        <v>6.848</v>
      </c>
      <c r="J16">
        <f t="shared" si="8"/>
        <v>8.623</v>
      </c>
      <c r="K16">
        <f t="shared" si="9"/>
        <v>10.835</v>
      </c>
    </row>
    <row r="17" spans="1:11" ht="19.5" customHeight="1">
      <c r="A17" s="1">
        <v>30</v>
      </c>
      <c r="B17">
        <f t="shared" si="0"/>
        <v>1.348</v>
      </c>
      <c r="C17">
        <f t="shared" si="1"/>
        <v>1.811</v>
      </c>
      <c r="D17">
        <f t="shared" si="2"/>
        <v>2.427</v>
      </c>
      <c r="E17">
        <f t="shared" si="3"/>
        <v>3.243</v>
      </c>
      <c r="F17">
        <f t="shared" si="4"/>
        <v>4.322</v>
      </c>
      <c r="G17">
        <f t="shared" si="5"/>
        <v>5.743</v>
      </c>
      <c r="H17">
        <f t="shared" si="6"/>
        <v>7.612</v>
      </c>
      <c r="I17">
        <f t="shared" si="7"/>
        <v>10.063</v>
      </c>
      <c r="J17">
        <f t="shared" si="8"/>
        <v>13.268</v>
      </c>
      <c r="K17">
        <f t="shared" si="9"/>
        <v>17.449</v>
      </c>
    </row>
    <row r="18" ht="14.25" thickBot="1"/>
    <row r="19" spans="1:10" ht="19.5" customHeight="1" thickBot="1" thickTop="1">
      <c r="A19" s="11"/>
      <c r="B19" s="43" t="s">
        <v>46</v>
      </c>
      <c r="C19" s="44"/>
      <c r="D19" s="44"/>
      <c r="E19" s="44"/>
      <c r="F19" s="44"/>
      <c r="G19" s="44"/>
      <c r="H19" s="44"/>
      <c r="I19" s="44"/>
      <c r="J19" s="38"/>
    </row>
    <row r="20" spans="2:10" ht="19.5" customHeight="1" thickBot="1" thickTop="1">
      <c r="B20" s="43" t="s">
        <v>37</v>
      </c>
      <c r="C20" s="38"/>
      <c r="D20" s="12" t="s">
        <v>27</v>
      </c>
      <c r="E20" s="12" t="s">
        <v>25</v>
      </c>
      <c r="F20" s="12" t="s">
        <v>26</v>
      </c>
      <c r="G20" s="13" t="s">
        <v>24</v>
      </c>
      <c r="H20" s="16" t="s">
        <v>23</v>
      </c>
      <c r="I20" s="37" t="s">
        <v>28</v>
      </c>
      <c r="J20" s="38"/>
    </row>
    <row r="21" spans="2:10" ht="20.25" customHeight="1" thickBot="1" thickTop="1">
      <c r="B21" s="35"/>
      <c r="C21" s="36"/>
      <c r="D21" s="18"/>
      <c r="E21" s="46">
        <v>0.20315</v>
      </c>
      <c r="F21" s="14">
        <f>IF(ISBLANK(D21),"",D21*(1-E21))</f>
      </c>
      <c r="G21" s="15"/>
      <c r="H21" s="17">
        <f>IF(ISBLANK(D21),"",ROUND(POWER(1+F21,G21),3))</f>
      </c>
      <c r="I21" s="39">
        <f>IF(ISBLANK(D21),"",B21*H21)</f>
      </c>
      <c r="J21" s="40"/>
    </row>
    <row r="22" ht="14.25" thickTop="1"/>
  </sheetData>
  <sheetProtection sheet="1" objects="1" scenarios="1"/>
  <mergeCells count="7">
    <mergeCell ref="B21:C21"/>
    <mergeCell ref="I20:J20"/>
    <mergeCell ref="I21:J21"/>
    <mergeCell ref="A1:K1"/>
    <mergeCell ref="A2:K2"/>
    <mergeCell ref="B19:J19"/>
    <mergeCell ref="B20:C20"/>
  </mergeCells>
  <printOptions gridLines="1"/>
  <pageMargins left="0.787" right="0.787" top="0.984" bottom="0.984" header="0.512" footer="0.512"/>
  <pageSetup orientation="landscape"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A1" sqref="A1:K1"/>
    </sheetView>
  </sheetViews>
  <sheetFormatPr defaultColWidth="9.00390625" defaultRowHeight="13.5"/>
  <cols>
    <col min="1" max="1" width="9.00390625" style="1" customWidth="1"/>
  </cols>
  <sheetData>
    <row r="1" spans="1:11" ht="27.75" customHeight="1">
      <c r="A1" s="41" t="s">
        <v>4</v>
      </c>
      <c r="B1" s="41"/>
      <c r="C1" s="41"/>
      <c r="D1" s="41"/>
      <c r="E1" s="41"/>
      <c r="F1" s="41"/>
      <c r="G1" s="41"/>
      <c r="H1" s="41"/>
      <c r="I1" s="41"/>
      <c r="J1" s="41"/>
      <c r="K1" s="41"/>
    </row>
    <row r="2" spans="1:11" ht="48.75" customHeight="1">
      <c r="A2" s="42" t="s">
        <v>21</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f>ROUND(1/POWER(1+$B$3,$A4),4)</f>
        <v>0.9901</v>
      </c>
      <c r="C4">
        <f>ROUND(1/POWER(1+$C$3,$A4),4)</f>
        <v>0.9804</v>
      </c>
      <c r="D4">
        <f>ROUND(1/POWER(1+$D$3,$A4),4)</f>
        <v>0.9709</v>
      </c>
      <c r="E4">
        <f>ROUND(1/POWER(1+$E$3,$A4),4)</f>
        <v>0.9615</v>
      </c>
      <c r="F4">
        <f>ROUND(1/POWER(1+$F$3,$A4),4)</f>
        <v>0.9524</v>
      </c>
      <c r="G4">
        <f>ROUND(1/POWER(1+$G$3,$A4),4)</f>
        <v>0.9434</v>
      </c>
      <c r="H4">
        <f>ROUND(1/POWER(1+$H$3,$A4),4)</f>
        <v>0.9346</v>
      </c>
      <c r="I4">
        <f>ROUND(1/POWER(1+$I$3,$A4),4)</f>
        <v>0.9259</v>
      </c>
      <c r="J4">
        <f>ROUND(1/POWER(1+$J$3,$A4),4)</f>
        <v>0.9174</v>
      </c>
      <c r="K4">
        <f>ROUND(1/POWER(1+$K$3,$A4),4)</f>
        <v>0.9091</v>
      </c>
    </row>
    <row r="5" spans="1:11" ht="19.5" customHeight="1">
      <c r="A5" s="1">
        <v>2</v>
      </c>
      <c r="B5">
        <f aca="true" t="shared" si="0" ref="B5:B17">ROUND(1/POWER(1+$B$3,$A5),4)</f>
        <v>0.9803</v>
      </c>
      <c r="C5">
        <f aca="true" t="shared" si="1" ref="C5:C17">ROUND(1/POWER(1+$C$3,$A5),4)</f>
        <v>0.9612</v>
      </c>
      <c r="D5">
        <f aca="true" t="shared" si="2" ref="D5:D17">ROUND(1/POWER(1+$D$3,$A5),4)</f>
        <v>0.9426</v>
      </c>
      <c r="E5">
        <f aca="true" t="shared" si="3" ref="E5:E17">ROUND(1/POWER(1+$E$3,$A5),4)</f>
        <v>0.9246</v>
      </c>
      <c r="F5">
        <f aca="true" t="shared" si="4" ref="F5:F17">ROUND(1/POWER(1+$F$3,$A5),4)</f>
        <v>0.907</v>
      </c>
      <c r="G5">
        <f aca="true" t="shared" si="5" ref="G5:G17">ROUND(1/POWER(1+$G$3,$A5),4)</f>
        <v>0.89</v>
      </c>
      <c r="H5">
        <f aca="true" t="shared" si="6" ref="H5:H17">ROUND(1/POWER(1+$H$3,$A5),4)</f>
        <v>0.8734</v>
      </c>
      <c r="I5">
        <f aca="true" t="shared" si="7" ref="I5:I17">ROUND(1/POWER(1+$I$3,$A5),4)</f>
        <v>0.8573</v>
      </c>
      <c r="J5">
        <f aca="true" t="shared" si="8" ref="J5:J17">ROUND(1/POWER(1+$J$3,$A5),4)</f>
        <v>0.8417</v>
      </c>
      <c r="K5">
        <f aca="true" t="shared" si="9" ref="K5:K17">ROUND(1/POWER(1+$K$3,$A5),4)</f>
        <v>0.8264</v>
      </c>
    </row>
    <row r="6" spans="1:11" ht="19.5" customHeight="1">
      <c r="A6" s="1">
        <v>3</v>
      </c>
      <c r="B6">
        <f t="shared" si="0"/>
        <v>0.9706</v>
      </c>
      <c r="C6">
        <f t="shared" si="1"/>
        <v>0.9423</v>
      </c>
      <c r="D6">
        <f t="shared" si="2"/>
        <v>0.9151</v>
      </c>
      <c r="E6">
        <f t="shared" si="3"/>
        <v>0.889</v>
      </c>
      <c r="F6">
        <f t="shared" si="4"/>
        <v>0.8638</v>
      </c>
      <c r="G6">
        <f t="shared" si="5"/>
        <v>0.8396</v>
      </c>
      <c r="H6">
        <f t="shared" si="6"/>
        <v>0.8163</v>
      </c>
      <c r="I6">
        <f t="shared" si="7"/>
        <v>0.7938</v>
      </c>
      <c r="J6">
        <f t="shared" si="8"/>
        <v>0.7722</v>
      </c>
      <c r="K6">
        <f t="shared" si="9"/>
        <v>0.7513</v>
      </c>
    </row>
    <row r="7" spans="1:11" ht="19.5" customHeight="1">
      <c r="A7" s="1">
        <v>4</v>
      </c>
      <c r="B7">
        <f t="shared" si="0"/>
        <v>0.961</v>
      </c>
      <c r="C7">
        <f t="shared" si="1"/>
        <v>0.9238</v>
      </c>
      <c r="D7">
        <f t="shared" si="2"/>
        <v>0.8885</v>
      </c>
      <c r="E7">
        <f t="shared" si="3"/>
        <v>0.8548</v>
      </c>
      <c r="F7">
        <f t="shared" si="4"/>
        <v>0.8227</v>
      </c>
      <c r="G7">
        <f t="shared" si="5"/>
        <v>0.7921</v>
      </c>
      <c r="H7">
        <f t="shared" si="6"/>
        <v>0.7629</v>
      </c>
      <c r="I7">
        <f t="shared" si="7"/>
        <v>0.735</v>
      </c>
      <c r="J7">
        <f t="shared" si="8"/>
        <v>0.7084</v>
      </c>
      <c r="K7">
        <f t="shared" si="9"/>
        <v>0.683</v>
      </c>
    </row>
    <row r="8" spans="1:11" ht="19.5" customHeight="1">
      <c r="A8" s="1">
        <v>5</v>
      </c>
      <c r="B8">
        <f t="shared" si="0"/>
        <v>0.9515</v>
      </c>
      <c r="C8">
        <f t="shared" si="1"/>
        <v>0.9057</v>
      </c>
      <c r="D8">
        <f t="shared" si="2"/>
        <v>0.8626</v>
      </c>
      <c r="E8">
        <f t="shared" si="3"/>
        <v>0.8219</v>
      </c>
      <c r="F8">
        <f t="shared" si="4"/>
        <v>0.7835</v>
      </c>
      <c r="G8">
        <f t="shared" si="5"/>
        <v>0.7473</v>
      </c>
      <c r="H8">
        <f t="shared" si="6"/>
        <v>0.713</v>
      </c>
      <c r="I8">
        <f t="shared" si="7"/>
        <v>0.6806</v>
      </c>
      <c r="J8">
        <f t="shared" si="8"/>
        <v>0.6499</v>
      </c>
      <c r="K8">
        <f t="shared" si="9"/>
        <v>0.6209</v>
      </c>
    </row>
    <row r="9" spans="1:11" ht="19.5" customHeight="1">
      <c r="A9" s="1">
        <v>6</v>
      </c>
      <c r="B9">
        <f t="shared" si="0"/>
        <v>0.942</v>
      </c>
      <c r="C9">
        <f t="shared" si="1"/>
        <v>0.888</v>
      </c>
      <c r="D9">
        <f t="shared" si="2"/>
        <v>0.8375</v>
      </c>
      <c r="E9">
        <f t="shared" si="3"/>
        <v>0.7903</v>
      </c>
      <c r="F9">
        <f t="shared" si="4"/>
        <v>0.7462</v>
      </c>
      <c r="G9">
        <f t="shared" si="5"/>
        <v>0.705</v>
      </c>
      <c r="H9">
        <f t="shared" si="6"/>
        <v>0.6663</v>
      </c>
      <c r="I9">
        <f t="shared" si="7"/>
        <v>0.6302</v>
      </c>
      <c r="J9">
        <f t="shared" si="8"/>
        <v>0.5963</v>
      </c>
      <c r="K9">
        <f t="shared" si="9"/>
        <v>0.5645</v>
      </c>
    </row>
    <row r="10" spans="1:11" ht="19.5" customHeight="1">
      <c r="A10" s="1">
        <v>7</v>
      </c>
      <c r="B10">
        <f t="shared" si="0"/>
        <v>0.9327</v>
      </c>
      <c r="C10">
        <f t="shared" si="1"/>
        <v>0.8706</v>
      </c>
      <c r="D10">
        <f t="shared" si="2"/>
        <v>0.8131</v>
      </c>
      <c r="E10">
        <f t="shared" si="3"/>
        <v>0.7599</v>
      </c>
      <c r="F10">
        <f t="shared" si="4"/>
        <v>0.7107</v>
      </c>
      <c r="G10">
        <f t="shared" si="5"/>
        <v>0.6651</v>
      </c>
      <c r="H10">
        <f t="shared" si="6"/>
        <v>0.6227</v>
      </c>
      <c r="I10">
        <f t="shared" si="7"/>
        <v>0.5835</v>
      </c>
      <c r="J10">
        <f t="shared" si="8"/>
        <v>0.547</v>
      </c>
      <c r="K10">
        <f t="shared" si="9"/>
        <v>0.5132</v>
      </c>
    </row>
    <row r="11" spans="1:11" ht="19.5" customHeight="1">
      <c r="A11" s="1">
        <v>8</v>
      </c>
      <c r="B11">
        <f t="shared" si="0"/>
        <v>0.9235</v>
      </c>
      <c r="C11">
        <f t="shared" si="1"/>
        <v>0.8535</v>
      </c>
      <c r="D11">
        <f t="shared" si="2"/>
        <v>0.7894</v>
      </c>
      <c r="E11">
        <f t="shared" si="3"/>
        <v>0.7307</v>
      </c>
      <c r="F11">
        <f t="shared" si="4"/>
        <v>0.6768</v>
      </c>
      <c r="G11">
        <f t="shared" si="5"/>
        <v>0.6274</v>
      </c>
      <c r="H11">
        <f t="shared" si="6"/>
        <v>0.582</v>
      </c>
      <c r="I11">
        <f t="shared" si="7"/>
        <v>0.5403</v>
      </c>
      <c r="J11">
        <f t="shared" si="8"/>
        <v>0.5019</v>
      </c>
      <c r="K11">
        <f t="shared" si="9"/>
        <v>0.4665</v>
      </c>
    </row>
    <row r="12" spans="1:11" ht="19.5" customHeight="1">
      <c r="A12" s="1">
        <v>9</v>
      </c>
      <c r="B12">
        <f t="shared" si="0"/>
        <v>0.9143</v>
      </c>
      <c r="C12">
        <f t="shared" si="1"/>
        <v>0.8368</v>
      </c>
      <c r="D12">
        <f t="shared" si="2"/>
        <v>0.7664</v>
      </c>
      <c r="E12">
        <f t="shared" si="3"/>
        <v>0.7026</v>
      </c>
      <c r="F12">
        <f t="shared" si="4"/>
        <v>0.6446</v>
      </c>
      <c r="G12">
        <f t="shared" si="5"/>
        <v>0.5919</v>
      </c>
      <c r="H12">
        <f t="shared" si="6"/>
        <v>0.5439</v>
      </c>
      <c r="I12">
        <f t="shared" si="7"/>
        <v>0.5002</v>
      </c>
      <c r="J12">
        <f t="shared" si="8"/>
        <v>0.4604</v>
      </c>
      <c r="K12">
        <f t="shared" si="9"/>
        <v>0.4241</v>
      </c>
    </row>
    <row r="13" spans="1:11" ht="19.5" customHeight="1">
      <c r="A13" s="1">
        <v>10</v>
      </c>
      <c r="B13">
        <f t="shared" si="0"/>
        <v>0.9053</v>
      </c>
      <c r="C13">
        <f t="shared" si="1"/>
        <v>0.8203</v>
      </c>
      <c r="D13">
        <f t="shared" si="2"/>
        <v>0.7441</v>
      </c>
      <c r="E13">
        <f t="shared" si="3"/>
        <v>0.6756</v>
      </c>
      <c r="F13">
        <f t="shared" si="4"/>
        <v>0.6139</v>
      </c>
      <c r="G13">
        <f t="shared" si="5"/>
        <v>0.5584</v>
      </c>
      <c r="H13">
        <f t="shared" si="6"/>
        <v>0.5083</v>
      </c>
      <c r="I13">
        <f t="shared" si="7"/>
        <v>0.4632</v>
      </c>
      <c r="J13">
        <f t="shared" si="8"/>
        <v>0.4224</v>
      </c>
      <c r="K13">
        <f t="shared" si="9"/>
        <v>0.3855</v>
      </c>
    </row>
    <row r="14" spans="1:11" ht="19.5" customHeight="1">
      <c r="A14" s="1">
        <v>15</v>
      </c>
      <c r="B14">
        <f t="shared" si="0"/>
        <v>0.8613</v>
      </c>
      <c r="C14">
        <f t="shared" si="1"/>
        <v>0.743</v>
      </c>
      <c r="D14">
        <f t="shared" si="2"/>
        <v>0.6419</v>
      </c>
      <c r="E14">
        <f t="shared" si="3"/>
        <v>0.5553</v>
      </c>
      <c r="F14">
        <f t="shared" si="4"/>
        <v>0.481</v>
      </c>
      <c r="G14">
        <f t="shared" si="5"/>
        <v>0.4173</v>
      </c>
      <c r="H14">
        <f t="shared" si="6"/>
        <v>0.3624</v>
      </c>
      <c r="I14">
        <f t="shared" si="7"/>
        <v>0.3152</v>
      </c>
      <c r="J14">
        <f t="shared" si="8"/>
        <v>0.2745</v>
      </c>
      <c r="K14">
        <f t="shared" si="9"/>
        <v>0.2394</v>
      </c>
    </row>
    <row r="15" spans="1:11" ht="19.5" customHeight="1">
      <c r="A15" s="1">
        <v>20</v>
      </c>
      <c r="B15">
        <f t="shared" si="0"/>
        <v>0.8195</v>
      </c>
      <c r="C15">
        <f t="shared" si="1"/>
        <v>0.673</v>
      </c>
      <c r="D15">
        <f t="shared" si="2"/>
        <v>0.5537</v>
      </c>
      <c r="E15">
        <f t="shared" si="3"/>
        <v>0.4564</v>
      </c>
      <c r="F15">
        <f t="shared" si="4"/>
        <v>0.3769</v>
      </c>
      <c r="G15">
        <f t="shared" si="5"/>
        <v>0.3118</v>
      </c>
      <c r="H15">
        <f t="shared" si="6"/>
        <v>0.2584</v>
      </c>
      <c r="I15">
        <f t="shared" si="7"/>
        <v>0.2145</v>
      </c>
      <c r="J15">
        <f t="shared" si="8"/>
        <v>0.1784</v>
      </c>
      <c r="K15">
        <f t="shared" si="9"/>
        <v>0.1486</v>
      </c>
    </row>
    <row r="16" spans="1:11" ht="19.5" customHeight="1">
      <c r="A16" s="1">
        <v>25</v>
      </c>
      <c r="B16">
        <f t="shared" si="0"/>
        <v>0.7798</v>
      </c>
      <c r="C16">
        <f t="shared" si="1"/>
        <v>0.6095</v>
      </c>
      <c r="D16">
        <f t="shared" si="2"/>
        <v>0.4776</v>
      </c>
      <c r="E16">
        <f t="shared" si="3"/>
        <v>0.3751</v>
      </c>
      <c r="F16">
        <f t="shared" si="4"/>
        <v>0.2953</v>
      </c>
      <c r="G16">
        <f t="shared" si="5"/>
        <v>0.233</v>
      </c>
      <c r="H16">
        <f t="shared" si="6"/>
        <v>0.1842</v>
      </c>
      <c r="I16">
        <f t="shared" si="7"/>
        <v>0.146</v>
      </c>
      <c r="J16">
        <f t="shared" si="8"/>
        <v>0.116</v>
      </c>
      <c r="K16">
        <f t="shared" si="9"/>
        <v>0.0923</v>
      </c>
    </row>
    <row r="17" spans="1:11" ht="19.5" customHeight="1">
      <c r="A17" s="1">
        <v>30</v>
      </c>
      <c r="B17">
        <f t="shared" si="0"/>
        <v>0.7419</v>
      </c>
      <c r="C17">
        <f t="shared" si="1"/>
        <v>0.5521</v>
      </c>
      <c r="D17">
        <f t="shared" si="2"/>
        <v>0.412</v>
      </c>
      <c r="E17">
        <f t="shared" si="3"/>
        <v>0.3083</v>
      </c>
      <c r="F17">
        <f t="shared" si="4"/>
        <v>0.2314</v>
      </c>
      <c r="G17">
        <f t="shared" si="5"/>
        <v>0.1741</v>
      </c>
      <c r="H17">
        <f t="shared" si="6"/>
        <v>0.1314</v>
      </c>
      <c r="I17">
        <f t="shared" si="7"/>
        <v>0.0994</v>
      </c>
      <c r="J17">
        <f t="shared" si="8"/>
        <v>0.0754</v>
      </c>
      <c r="K17">
        <f t="shared" si="9"/>
        <v>0.0573</v>
      </c>
    </row>
    <row r="18" ht="14.25" thickBot="1"/>
    <row r="19" spans="1:10" ht="19.5" customHeight="1" thickBot="1" thickTop="1">
      <c r="A19" s="11"/>
      <c r="B19" s="43" t="s">
        <v>46</v>
      </c>
      <c r="C19" s="44"/>
      <c r="D19" s="44"/>
      <c r="E19" s="44"/>
      <c r="F19" s="44"/>
      <c r="G19" s="44"/>
      <c r="H19" s="44"/>
      <c r="I19" s="44"/>
      <c r="J19" s="38"/>
    </row>
    <row r="20" spans="2:10" ht="19.5" customHeight="1" thickBot="1" thickTop="1">
      <c r="B20" s="43" t="s">
        <v>29</v>
      </c>
      <c r="C20" s="38"/>
      <c r="D20" s="12" t="s">
        <v>27</v>
      </c>
      <c r="E20" s="12" t="s">
        <v>25</v>
      </c>
      <c r="F20" s="12" t="s">
        <v>26</v>
      </c>
      <c r="G20" s="13" t="s">
        <v>24</v>
      </c>
      <c r="H20" s="16" t="s">
        <v>30</v>
      </c>
      <c r="I20" s="37" t="s">
        <v>31</v>
      </c>
      <c r="J20" s="38"/>
    </row>
    <row r="21" spans="2:10" ht="20.25" customHeight="1" thickBot="1" thickTop="1">
      <c r="B21" s="35"/>
      <c r="C21" s="36"/>
      <c r="D21" s="18"/>
      <c r="E21" s="46">
        <v>0.20315</v>
      </c>
      <c r="F21" s="14">
        <f>IF(ISBLANK(D21),"",D21*(1-E21))</f>
      </c>
      <c r="G21" s="15"/>
      <c r="H21" s="17">
        <f>IF(ISBLANK(D21),"",ROUND(1/POWER(1+F21,G21),4))</f>
      </c>
      <c r="I21" s="39">
        <f>IF(ISBLANK(D21),"",B21*H21)</f>
      </c>
      <c r="J21" s="40"/>
    </row>
    <row r="22" ht="14.25" thickTop="1"/>
  </sheetData>
  <sheetProtection sheet="1" objects="1" scenarios="1"/>
  <mergeCells count="7">
    <mergeCell ref="B21:C21"/>
    <mergeCell ref="I21:J21"/>
    <mergeCell ref="A1:K1"/>
    <mergeCell ref="A2:K2"/>
    <mergeCell ref="B19:J19"/>
    <mergeCell ref="B20:C20"/>
    <mergeCell ref="I20:J20"/>
  </mergeCells>
  <printOptions gridLines="1"/>
  <pageMargins left="0.787" right="0.787" top="0.984" bottom="0.984" header="0.512" footer="0.512"/>
  <pageSetup orientation="landscape" paperSize="9" r:id="rId1"/>
</worksheet>
</file>

<file path=xl/worksheets/sheet4.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A1" sqref="A1:K1"/>
    </sheetView>
  </sheetViews>
  <sheetFormatPr defaultColWidth="9.00390625" defaultRowHeight="13.5"/>
  <cols>
    <col min="1" max="1" width="9.00390625" style="1" customWidth="1"/>
  </cols>
  <sheetData>
    <row r="1" spans="1:11" ht="27.75" customHeight="1">
      <c r="A1" s="41" t="s">
        <v>0</v>
      </c>
      <c r="B1" s="41"/>
      <c r="C1" s="41"/>
      <c r="D1" s="41"/>
      <c r="E1" s="41"/>
      <c r="F1" s="41"/>
      <c r="G1" s="41"/>
      <c r="H1" s="41"/>
      <c r="I1" s="41"/>
      <c r="J1" s="41"/>
      <c r="K1" s="41"/>
    </row>
    <row r="2" spans="1:11" ht="61.5" customHeight="1">
      <c r="A2" s="42" t="s">
        <v>20</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f>ROUND($B$3/(POWER(1+$B$3,$A4)-1),5)</f>
        <v>1</v>
      </c>
      <c r="C4">
        <f>ROUND($C$3/(POWER(1+$C$3,$A4)-1),5)</f>
        <v>1</v>
      </c>
      <c r="D4">
        <f>ROUND($D$3/(POWER(1+$D$3,$A4)-1),5)</f>
        <v>1</v>
      </c>
      <c r="E4">
        <f>ROUND($E$3/(POWER(1+$E$3,$A4)-1),5)</f>
        <v>1</v>
      </c>
      <c r="F4">
        <f>ROUND($F$3/(POWER(1+$F$3,$A4)-1),5)</f>
        <v>1</v>
      </c>
      <c r="G4">
        <f>ROUND($G$3/(POWER(1+$G$3,$A4)-1),5)</f>
        <v>1</v>
      </c>
      <c r="H4">
        <f>ROUND($H$3/(POWER(1+$H$3,$A4)-1),5)</f>
        <v>1</v>
      </c>
      <c r="I4">
        <f>ROUND($I$3/(POWER(1+$I$3,$A4)-1),5)</f>
        <v>1</v>
      </c>
      <c r="J4">
        <f>ROUND($J$3/(POWER(1+$J$3,$A4)-1),5)</f>
        <v>1</v>
      </c>
      <c r="K4">
        <f>ROUND($K$3/(POWER(1+$K$3,$A4)-1),5)</f>
        <v>1</v>
      </c>
    </row>
    <row r="5" spans="1:11" ht="19.5" customHeight="1">
      <c r="A5" s="1">
        <v>2</v>
      </c>
      <c r="B5">
        <f>ROUND($B$3/(POWER(1+$B$3,$A5)-1),5)</f>
        <v>0.49751</v>
      </c>
      <c r="C5">
        <f aca="true" t="shared" si="0" ref="C5:C17">ROUND($C$3/(POWER(1+$C$3,$A5)-1),5)</f>
        <v>0.49505</v>
      </c>
      <c r="D5">
        <f aca="true" t="shared" si="1" ref="D5:D17">ROUND($D$3/(POWER(1+$D$3,$A5)-1),5)</f>
        <v>0.49261</v>
      </c>
      <c r="E5">
        <f aca="true" t="shared" si="2" ref="E5:E17">ROUND($E$3/(POWER(1+$E$3,$A5)-1),5)</f>
        <v>0.4902</v>
      </c>
      <c r="F5">
        <f aca="true" t="shared" si="3" ref="F5:F17">ROUND($F$3/(POWER(1+$F$3,$A5)-1),5)</f>
        <v>0.4878</v>
      </c>
      <c r="G5">
        <f aca="true" t="shared" si="4" ref="G5:G17">ROUND($G$3/(POWER(1+$G$3,$A5)-1),5)</f>
        <v>0.48544</v>
      </c>
      <c r="H5">
        <f aca="true" t="shared" si="5" ref="H5:H17">ROUND($H$3/(POWER(1+$H$3,$A5)-1),5)</f>
        <v>0.48309</v>
      </c>
      <c r="I5">
        <f aca="true" t="shared" si="6" ref="I5:I17">ROUND($I$3/(POWER(1+$I$3,$A5)-1),5)</f>
        <v>0.48077</v>
      </c>
      <c r="J5">
        <f aca="true" t="shared" si="7" ref="J5:J17">ROUND($J$3/(POWER(1+$J$3,$A5)-1),5)</f>
        <v>0.47847</v>
      </c>
      <c r="K5">
        <f aca="true" t="shared" si="8" ref="K5:K17">ROUND($K$3/(POWER(1+$K$3,$A5)-1),5)</f>
        <v>0.47619</v>
      </c>
    </row>
    <row r="6" spans="1:11" ht="19.5" customHeight="1">
      <c r="A6" s="1">
        <v>3</v>
      </c>
      <c r="B6">
        <f aca="true" t="shared" si="9" ref="B6:B17">ROUND($B$3/(POWER(1+$B$3,$A6)-1),5)</f>
        <v>0.33002</v>
      </c>
      <c r="C6">
        <f t="shared" si="0"/>
        <v>0.32675</v>
      </c>
      <c r="D6">
        <f t="shared" si="1"/>
        <v>0.32353</v>
      </c>
      <c r="E6">
        <f t="shared" si="2"/>
        <v>0.32035</v>
      </c>
      <c r="F6">
        <f t="shared" si="3"/>
        <v>0.31721</v>
      </c>
      <c r="G6">
        <f t="shared" si="4"/>
        <v>0.31411</v>
      </c>
      <c r="H6">
        <f t="shared" si="5"/>
        <v>0.31105</v>
      </c>
      <c r="I6">
        <f t="shared" si="6"/>
        <v>0.30803</v>
      </c>
      <c r="J6">
        <f t="shared" si="7"/>
        <v>0.30505</v>
      </c>
      <c r="K6">
        <f t="shared" si="8"/>
        <v>0.30211</v>
      </c>
    </row>
    <row r="7" spans="1:11" ht="19.5" customHeight="1">
      <c r="A7" s="1">
        <v>4</v>
      </c>
      <c r="B7">
        <f t="shared" si="9"/>
        <v>0.24628</v>
      </c>
      <c r="C7">
        <f t="shared" si="0"/>
        <v>0.24262</v>
      </c>
      <c r="D7">
        <f t="shared" si="1"/>
        <v>0.23903</v>
      </c>
      <c r="E7">
        <f t="shared" si="2"/>
        <v>0.23549</v>
      </c>
      <c r="F7">
        <f t="shared" si="3"/>
        <v>0.23201</v>
      </c>
      <c r="G7">
        <f t="shared" si="4"/>
        <v>0.22859</v>
      </c>
      <c r="H7">
        <f t="shared" si="5"/>
        <v>0.22523</v>
      </c>
      <c r="I7">
        <f t="shared" si="6"/>
        <v>0.22192</v>
      </c>
      <c r="J7">
        <f t="shared" si="7"/>
        <v>0.21867</v>
      </c>
      <c r="K7">
        <f t="shared" si="8"/>
        <v>0.21547</v>
      </c>
    </row>
    <row r="8" spans="1:11" ht="19.5" customHeight="1">
      <c r="A8" s="1">
        <v>5</v>
      </c>
      <c r="B8">
        <f t="shared" si="9"/>
        <v>0.19604</v>
      </c>
      <c r="C8">
        <f t="shared" si="0"/>
        <v>0.19216</v>
      </c>
      <c r="D8">
        <f t="shared" si="1"/>
        <v>0.18835</v>
      </c>
      <c r="E8">
        <f t="shared" si="2"/>
        <v>0.18463</v>
      </c>
      <c r="F8">
        <f t="shared" si="3"/>
        <v>0.18097</v>
      </c>
      <c r="G8">
        <f t="shared" si="4"/>
        <v>0.1774</v>
      </c>
      <c r="H8">
        <f t="shared" si="5"/>
        <v>0.17389</v>
      </c>
      <c r="I8">
        <f t="shared" si="6"/>
        <v>0.17046</v>
      </c>
      <c r="J8">
        <f t="shared" si="7"/>
        <v>0.16709</v>
      </c>
      <c r="K8">
        <f t="shared" si="8"/>
        <v>0.1638</v>
      </c>
    </row>
    <row r="9" spans="1:11" ht="19.5" customHeight="1">
      <c r="A9" s="1">
        <v>6</v>
      </c>
      <c r="B9">
        <f t="shared" si="9"/>
        <v>0.16255</v>
      </c>
      <c r="C9">
        <f t="shared" si="0"/>
        <v>0.15853</v>
      </c>
      <c r="D9">
        <f t="shared" si="1"/>
        <v>0.1546</v>
      </c>
      <c r="E9">
        <f t="shared" si="2"/>
        <v>0.15076</v>
      </c>
      <c r="F9">
        <f t="shared" si="3"/>
        <v>0.14702</v>
      </c>
      <c r="G9">
        <f t="shared" si="4"/>
        <v>0.14336</v>
      </c>
      <c r="H9">
        <f t="shared" si="5"/>
        <v>0.1398</v>
      </c>
      <c r="I9">
        <f t="shared" si="6"/>
        <v>0.13632</v>
      </c>
      <c r="J9">
        <f t="shared" si="7"/>
        <v>0.13292</v>
      </c>
      <c r="K9">
        <f t="shared" si="8"/>
        <v>0.12961</v>
      </c>
    </row>
    <row r="10" spans="1:11" ht="19.5" customHeight="1">
      <c r="A10" s="1">
        <v>7</v>
      </c>
      <c r="B10">
        <f t="shared" si="9"/>
        <v>0.13863</v>
      </c>
      <c r="C10">
        <f t="shared" si="0"/>
        <v>0.13451</v>
      </c>
      <c r="D10">
        <f t="shared" si="1"/>
        <v>0.13051</v>
      </c>
      <c r="E10">
        <f t="shared" si="2"/>
        <v>0.12661</v>
      </c>
      <c r="F10">
        <f t="shared" si="3"/>
        <v>0.12282</v>
      </c>
      <c r="G10">
        <f t="shared" si="4"/>
        <v>0.11914</v>
      </c>
      <c r="H10">
        <f t="shared" si="5"/>
        <v>0.11555</v>
      </c>
      <c r="I10">
        <f t="shared" si="6"/>
        <v>0.11207</v>
      </c>
      <c r="J10">
        <f t="shared" si="7"/>
        <v>0.10869</v>
      </c>
      <c r="K10">
        <f t="shared" si="8"/>
        <v>0.10541</v>
      </c>
    </row>
    <row r="11" spans="1:11" ht="19.5" customHeight="1">
      <c r="A11" s="1">
        <v>8</v>
      </c>
      <c r="B11">
        <f t="shared" si="9"/>
        <v>0.12069</v>
      </c>
      <c r="C11">
        <f t="shared" si="0"/>
        <v>0.11651</v>
      </c>
      <c r="D11">
        <f t="shared" si="1"/>
        <v>0.11246</v>
      </c>
      <c r="E11">
        <f t="shared" si="2"/>
        <v>0.10853</v>
      </c>
      <c r="F11">
        <f t="shared" si="3"/>
        <v>0.10472</v>
      </c>
      <c r="G11">
        <f t="shared" si="4"/>
        <v>0.10104</v>
      </c>
      <c r="H11">
        <f t="shared" si="5"/>
        <v>0.09747</v>
      </c>
      <c r="I11">
        <f t="shared" si="6"/>
        <v>0.09401</v>
      </c>
      <c r="J11">
        <f t="shared" si="7"/>
        <v>0.09067</v>
      </c>
      <c r="K11">
        <f t="shared" si="8"/>
        <v>0.08744</v>
      </c>
    </row>
    <row r="12" spans="1:11" ht="19.5" customHeight="1">
      <c r="A12" s="1">
        <v>9</v>
      </c>
      <c r="B12">
        <f t="shared" si="9"/>
        <v>0.10674</v>
      </c>
      <c r="C12">
        <f t="shared" si="0"/>
        <v>0.10252</v>
      </c>
      <c r="D12">
        <f t="shared" si="1"/>
        <v>0.09843</v>
      </c>
      <c r="E12">
        <f t="shared" si="2"/>
        <v>0.09449</v>
      </c>
      <c r="F12">
        <f t="shared" si="3"/>
        <v>0.09069</v>
      </c>
      <c r="G12">
        <f t="shared" si="4"/>
        <v>0.08702</v>
      </c>
      <c r="H12">
        <f t="shared" si="5"/>
        <v>0.08349</v>
      </c>
      <c r="I12">
        <f t="shared" si="6"/>
        <v>0.08008</v>
      </c>
      <c r="J12">
        <f t="shared" si="7"/>
        <v>0.0768</v>
      </c>
      <c r="K12">
        <f t="shared" si="8"/>
        <v>0.07364</v>
      </c>
    </row>
    <row r="13" spans="1:11" ht="19.5" customHeight="1">
      <c r="A13" s="1">
        <v>10</v>
      </c>
      <c r="B13">
        <f t="shared" si="9"/>
        <v>0.09558</v>
      </c>
      <c r="C13">
        <f t="shared" si="0"/>
        <v>0.09133</v>
      </c>
      <c r="D13">
        <f t="shared" si="1"/>
        <v>0.08723</v>
      </c>
      <c r="E13">
        <f t="shared" si="2"/>
        <v>0.08329</v>
      </c>
      <c r="F13">
        <f t="shared" si="3"/>
        <v>0.0795</v>
      </c>
      <c r="G13">
        <f t="shared" si="4"/>
        <v>0.07587</v>
      </c>
      <c r="H13">
        <f t="shared" si="5"/>
        <v>0.07238</v>
      </c>
      <c r="I13">
        <f t="shared" si="6"/>
        <v>0.06903</v>
      </c>
      <c r="J13">
        <f t="shared" si="7"/>
        <v>0.06582</v>
      </c>
      <c r="K13">
        <f t="shared" si="8"/>
        <v>0.06275</v>
      </c>
    </row>
    <row r="14" spans="1:11" ht="19.5" customHeight="1">
      <c r="A14" s="1">
        <v>15</v>
      </c>
      <c r="B14">
        <f t="shared" si="9"/>
        <v>0.06212</v>
      </c>
      <c r="C14">
        <f t="shared" si="0"/>
        <v>0.05783</v>
      </c>
      <c r="D14">
        <f t="shared" si="1"/>
        <v>0.05377</v>
      </c>
      <c r="E14">
        <f t="shared" si="2"/>
        <v>0.04994</v>
      </c>
      <c r="F14">
        <f t="shared" si="3"/>
        <v>0.04634</v>
      </c>
      <c r="G14">
        <f t="shared" si="4"/>
        <v>0.04296</v>
      </c>
      <c r="H14">
        <f t="shared" si="5"/>
        <v>0.03979</v>
      </c>
      <c r="I14">
        <f t="shared" si="6"/>
        <v>0.03683</v>
      </c>
      <c r="J14">
        <f t="shared" si="7"/>
        <v>0.03406</v>
      </c>
      <c r="K14">
        <f t="shared" si="8"/>
        <v>0.03147</v>
      </c>
    </row>
    <row r="15" spans="1:11" ht="19.5" customHeight="1">
      <c r="A15" s="1">
        <v>20</v>
      </c>
      <c r="B15">
        <f t="shared" si="9"/>
        <v>0.04542</v>
      </c>
      <c r="C15">
        <f t="shared" si="0"/>
        <v>0.04116</v>
      </c>
      <c r="D15">
        <f t="shared" si="1"/>
        <v>0.03722</v>
      </c>
      <c r="E15">
        <f t="shared" si="2"/>
        <v>0.03358</v>
      </c>
      <c r="F15">
        <f t="shared" si="3"/>
        <v>0.03024</v>
      </c>
      <c r="G15">
        <f t="shared" si="4"/>
        <v>0.02718</v>
      </c>
      <c r="H15">
        <f t="shared" si="5"/>
        <v>0.02439</v>
      </c>
      <c r="I15">
        <f t="shared" si="6"/>
        <v>0.02185</v>
      </c>
      <c r="J15">
        <f t="shared" si="7"/>
        <v>0.01955</v>
      </c>
      <c r="K15">
        <f t="shared" si="8"/>
        <v>0.01746</v>
      </c>
    </row>
    <row r="16" spans="1:11" ht="19.5" customHeight="1">
      <c r="A16" s="1">
        <v>25</v>
      </c>
      <c r="B16">
        <f t="shared" si="9"/>
        <v>0.03541</v>
      </c>
      <c r="C16">
        <f t="shared" si="0"/>
        <v>0.03122</v>
      </c>
      <c r="D16">
        <f t="shared" si="1"/>
        <v>0.02743</v>
      </c>
      <c r="E16">
        <f t="shared" si="2"/>
        <v>0.02401</v>
      </c>
      <c r="F16">
        <f t="shared" si="3"/>
        <v>0.02095</v>
      </c>
      <c r="G16">
        <f t="shared" si="4"/>
        <v>0.01823</v>
      </c>
      <c r="H16">
        <f t="shared" si="5"/>
        <v>0.01581</v>
      </c>
      <c r="I16">
        <f t="shared" si="6"/>
        <v>0.01368</v>
      </c>
      <c r="J16">
        <f t="shared" si="7"/>
        <v>0.01181</v>
      </c>
      <c r="K16">
        <f t="shared" si="8"/>
        <v>0.01017</v>
      </c>
    </row>
    <row r="17" spans="1:11" ht="19.5" customHeight="1">
      <c r="A17" s="1">
        <v>30</v>
      </c>
      <c r="B17">
        <f t="shared" si="9"/>
        <v>0.02875</v>
      </c>
      <c r="C17">
        <f t="shared" si="0"/>
        <v>0.02465</v>
      </c>
      <c r="D17">
        <f t="shared" si="1"/>
        <v>0.02102</v>
      </c>
      <c r="E17">
        <f t="shared" si="2"/>
        <v>0.01783</v>
      </c>
      <c r="F17">
        <f t="shared" si="3"/>
        <v>0.01505</v>
      </c>
      <c r="G17">
        <f t="shared" si="4"/>
        <v>0.01265</v>
      </c>
      <c r="H17">
        <f t="shared" si="5"/>
        <v>0.01059</v>
      </c>
      <c r="I17">
        <f t="shared" si="6"/>
        <v>0.00883</v>
      </c>
      <c r="J17">
        <f t="shared" si="7"/>
        <v>0.00734</v>
      </c>
      <c r="K17">
        <f t="shared" si="8"/>
        <v>0.00608</v>
      </c>
    </row>
    <row r="18" ht="14.25" thickBot="1"/>
    <row r="19" spans="1:10" ht="19.5" customHeight="1" thickBot="1" thickTop="1">
      <c r="A19" s="11"/>
      <c r="B19" s="43" t="s">
        <v>46</v>
      </c>
      <c r="C19" s="44"/>
      <c r="D19" s="44"/>
      <c r="E19" s="44"/>
      <c r="F19" s="44"/>
      <c r="G19" s="44"/>
      <c r="H19" s="44"/>
      <c r="I19" s="44"/>
      <c r="J19" s="38"/>
    </row>
    <row r="20" spans="2:10" ht="19.5" customHeight="1" thickBot="1" thickTop="1">
      <c r="B20" s="43" t="s">
        <v>32</v>
      </c>
      <c r="C20" s="38"/>
      <c r="D20" s="12" t="s">
        <v>27</v>
      </c>
      <c r="E20" s="12" t="s">
        <v>25</v>
      </c>
      <c r="F20" s="12" t="s">
        <v>26</v>
      </c>
      <c r="G20" s="13" t="s">
        <v>24</v>
      </c>
      <c r="H20" s="16" t="s">
        <v>33</v>
      </c>
      <c r="I20" s="37" t="s">
        <v>34</v>
      </c>
      <c r="J20" s="38"/>
    </row>
    <row r="21" spans="2:10" ht="20.25" customHeight="1" thickBot="1" thickTop="1">
      <c r="B21" s="35"/>
      <c r="C21" s="36"/>
      <c r="D21" s="18"/>
      <c r="E21" s="46">
        <v>0.20315</v>
      </c>
      <c r="F21" s="14">
        <f>IF(ISBLANK(D21),"",D21*(1-E21))</f>
      </c>
      <c r="G21" s="15"/>
      <c r="H21" s="17">
        <f>IF(ISBLANK(D21),"",ROUND(F21/(POWER(1+F21,G21)-1),5))</f>
      </c>
      <c r="I21" s="39">
        <f>IF(ISBLANK(D21),"",B21*H21)</f>
      </c>
      <c r="J21" s="40"/>
    </row>
    <row r="22" ht="14.25" thickTop="1"/>
  </sheetData>
  <sheetProtection sheet="1" objects="1" scenarios="1"/>
  <mergeCells count="7">
    <mergeCell ref="B21:C21"/>
    <mergeCell ref="I21:J21"/>
    <mergeCell ref="A1:K1"/>
    <mergeCell ref="A2:K2"/>
    <mergeCell ref="B19:J19"/>
    <mergeCell ref="B20:C20"/>
    <mergeCell ref="I20:J20"/>
  </mergeCells>
  <printOptions gridLines="1"/>
  <pageMargins left="0.787" right="0.787" top="0.984" bottom="0.984" header="0.512" footer="0.512"/>
  <pageSetup orientation="landscape" paperSize="9" r:id="rId1"/>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A1" sqref="A1:K1"/>
    </sheetView>
  </sheetViews>
  <sheetFormatPr defaultColWidth="9.00390625" defaultRowHeight="13.5"/>
  <cols>
    <col min="1" max="1" width="9.00390625" style="1" customWidth="1"/>
    <col min="2" max="2" width="9.875" style="0" bestFit="1" customWidth="1"/>
  </cols>
  <sheetData>
    <row r="1" spans="1:11" ht="27.75" customHeight="1">
      <c r="A1" s="41" t="s">
        <v>2</v>
      </c>
      <c r="B1" s="41"/>
      <c r="C1" s="41"/>
      <c r="D1" s="41"/>
      <c r="E1" s="41"/>
      <c r="F1" s="41"/>
      <c r="G1" s="41"/>
      <c r="H1" s="41"/>
      <c r="I1" s="41"/>
      <c r="J1" s="41"/>
      <c r="K1" s="41"/>
    </row>
    <row r="2" spans="1:11" ht="61.5" customHeight="1">
      <c r="A2" s="42" t="s">
        <v>22</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s="2">
        <f>ROUND((POWER(1+$B$3,$A4)-1)/$B$3,3)</f>
        <v>1</v>
      </c>
      <c r="C4" s="2">
        <f>ROUND((POWER(1+$C$3,$A4)-1)/$C$3,3)</f>
        <v>1</v>
      </c>
      <c r="D4" s="2">
        <f>ROUND((POWER(1+$D$3,$A4)-1)/$D$3,3)</f>
        <v>1</v>
      </c>
      <c r="E4" s="2">
        <f>ROUND((POWER(1+$E$3,$A4)-1)/$E$3,3)</f>
        <v>1</v>
      </c>
      <c r="F4" s="2">
        <f>ROUND((POWER(1+$F$3,$A4)-1)/$F$3,3)</f>
        <v>1</v>
      </c>
      <c r="G4" s="2">
        <f>ROUND((POWER(1+$G$3,$A4)-1)/$G$3,3)</f>
        <v>1</v>
      </c>
      <c r="H4" s="2">
        <f>ROUND((POWER(1+$H$3,$A4)-1)/$H$3,3)</f>
        <v>1</v>
      </c>
      <c r="I4" s="2">
        <f>ROUND((POWER(1+$I$3,$A4)-1)/$I$3,3)</f>
        <v>1</v>
      </c>
      <c r="J4" s="2">
        <f>ROUND((POWER(1+$J$3,$A4)-1)/$J$3,3)</f>
        <v>1</v>
      </c>
      <c r="K4" s="2">
        <f>ROUND((POWER(1+$K$3,$A4)-1)/$K$3,3)</f>
        <v>1</v>
      </c>
    </row>
    <row r="5" spans="1:11" ht="19.5" customHeight="1">
      <c r="A5" s="1">
        <v>2</v>
      </c>
      <c r="B5" s="2">
        <f aca="true" t="shared" si="0" ref="B5:B17">ROUND((POWER(1+$B$3,$A5)-1)/$B$3,3)</f>
        <v>2.01</v>
      </c>
      <c r="C5" s="2">
        <f aca="true" t="shared" si="1" ref="C5:C17">ROUND((POWER(1+$C$3,$A5)-1)/$C$3,3)</f>
        <v>2.02</v>
      </c>
      <c r="D5" s="2">
        <f aca="true" t="shared" si="2" ref="D5:D17">ROUND((POWER(1+$D$3,$A5)-1)/$D$3,3)</f>
        <v>2.03</v>
      </c>
      <c r="E5" s="2">
        <f aca="true" t="shared" si="3" ref="E5:E17">ROUND((POWER(1+$E$3,$A5)-1)/$E$3,3)</f>
        <v>2.04</v>
      </c>
      <c r="F5" s="2">
        <f aca="true" t="shared" si="4" ref="F5:F17">ROUND((POWER(1+$F$3,$A5)-1)/$F$3,3)</f>
        <v>2.05</v>
      </c>
      <c r="G5" s="2">
        <f aca="true" t="shared" si="5" ref="G5:G17">ROUND((POWER(1+$G$3,$A5)-1)/$G$3,3)</f>
        <v>2.06</v>
      </c>
      <c r="H5" s="2">
        <f aca="true" t="shared" si="6" ref="H5:H17">ROUND((POWER(1+$H$3,$A5)-1)/$H$3,3)</f>
        <v>2.07</v>
      </c>
      <c r="I5" s="2">
        <f aca="true" t="shared" si="7" ref="I5:I17">ROUND((POWER(1+$I$3,$A5)-1)/$I$3,3)</f>
        <v>2.08</v>
      </c>
      <c r="J5" s="2">
        <f aca="true" t="shared" si="8" ref="J5:J17">ROUND((POWER(1+$J$3,$A5)-1)/$J$3,3)</f>
        <v>2.09</v>
      </c>
      <c r="K5" s="2">
        <f aca="true" t="shared" si="9" ref="K5:K17">ROUND((POWER(1+$K$3,$A5)-1)/$K$3,3)</f>
        <v>2.1</v>
      </c>
    </row>
    <row r="6" spans="1:11" ht="19.5" customHeight="1">
      <c r="A6" s="1">
        <v>3</v>
      </c>
      <c r="B6" s="2">
        <f t="shared" si="0"/>
        <v>3.03</v>
      </c>
      <c r="C6" s="2">
        <f t="shared" si="1"/>
        <v>3.06</v>
      </c>
      <c r="D6" s="2">
        <f t="shared" si="2"/>
        <v>3.091</v>
      </c>
      <c r="E6" s="2">
        <f t="shared" si="3"/>
        <v>3.122</v>
      </c>
      <c r="F6" s="2">
        <f t="shared" si="4"/>
        <v>3.153</v>
      </c>
      <c r="G6" s="2">
        <f t="shared" si="5"/>
        <v>3.184</v>
      </c>
      <c r="H6" s="2">
        <f t="shared" si="6"/>
        <v>3.215</v>
      </c>
      <c r="I6" s="2">
        <f t="shared" si="7"/>
        <v>3.246</v>
      </c>
      <c r="J6" s="2">
        <f t="shared" si="8"/>
        <v>3.278</v>
      </c>
      <c r="K6" s="2">
        <f t="shared" si="9"/>
        <v>3.31</v>
      </c>
    </row>
    <row r="7" spans="1:11" ht="19.5" customHeight="1">
      <c r="A7" s="1">
        <v>4</v>
      </c>
      <c r="B7" s="2">
        <f t="shared" si="0"/>
        <v>4.06</v>
      </c>
      <c r="C7" s="2">
        <f t="shared" si="1"/>
        <v>4.122</v>
      </c>
      <c r="D7" s="2">
        <f t="shared" si="2"/>
        <v>4.184</v>
      </c>
      <c r="E7" s="2">
        <f t="shared" si="3"/>
        <v>4.246</v>
      </c>
      <c r="F7" s="2">
        <f t="shared" si="4"/>
        <v>4.31</v>
      </c>
      <c r="G7" s="2">
        <f t="shared" si="5"/>
        <v>4.375</v>
      </c>
      <c r="H7" s="2">
        <f t="shared" si="6"/>
        <v>4.44</v>
      </c>
      <c r="I7" s="2">
        <f t="shared" si="7"/>
        <v>4.506</v>
      </c>
      <c r="J7" s="2">
        <f t="shared" si="8"/>
        <v>4.573</v>
      </c>
      <c r="K7" s="2">
        <f t="shared" si="9"/>
        <v>4.641</v>
      </c>
    </row>
    <row r="8" spans="1:11" ht="19.5" customHeight="1">
      <c r="A8" s="1">
        <v>5</v>
      </c>
      <c r="B8" s="2">
        <f t="shared" si="0"/>
        <v>5.101</v>
      </c>
      <c r="C8" s="2">
        <f t="shared" si="1"/>
        <v>5.204</v>
      </c>
      <c r="D8" s="2">
        <f t="shared" si="2"/>
        <v>5.309</v>
      </c>
      <c r="E8" s="2">
        <f t="shared" si="3"/>
        <v>5.416</v>
      </c>
      <c r="F8" s="2">
        <f t="shared" si="4"/>
        <v>5.526</v>
      </c>
      <c r="G8" s="2">
        <f t="shared" si="5"/>
        <v>5.637</v>
      </c>
      <c r="H8" s="2">
        <f t="shared" si="6"/>
        <v>5.751</v>
      </c>
      <c r="I8" s="2">
        <f t="shared" si="7"/>
        <v>5.867</v>
      </c>
      <c r="J8" s="2">
        <f t="shared" si="8"/>
        <v>5.985</v>
      </c>
      <c r="K8" s="2">
        <f t="shared" si="9"/>
        <v>6.105</v>
      </c>
    </row>
    <row r="9" spans="1:11" ht="19.5" customHeight="1">
      <c r="A9" s="1">
        <v>6</v>
      </c>
      <c r="B9" s="2">
        <f t="shared" si="0"/>
        <v>6.152</v>
      </c>
      <c r="C9" s="2">
        <f t="shared" si="1"/>
        <v>6.308</v>
      </c>
      <c r="D9" s="2">
        <f t="shared" si="2"/>
        <v>6.468</v>
      </c>
      <c r="E9" s="2">
        <f t="shared" si="3"/>
        <v>6.633</v>
      </c>
      <c r="F9" s="2">
        <f t="shared" si="4"/>
        <v>6.802</v>
      </c>
      <c r="G9" s="2">
        <f t="shared" si="5"/>
        <v>6.975</v>
      </c>
      <c r="H9" s="2">
        <f t="shared" si="6"/>
        <v>7.153</v>
      </c>
      <c r="I9" s="2">
        <f t="shared" si="7"/>
        <v>7.336</v>
      </c>
      <c r="J9" s="2">
        <f t="shared" si="8"/>
        <v>7.523</v>
      </c>
      <c r="K9" s="2">
        <f t="shared" si="9"/>
        <v>7.716</v>
      </c>
    </row>
    <row r="10" spans="1:11" ht="19.5" customHeight="1">
      <c r="A10" s="1">
        <v>7</v>
      </c>
      <c r="B10" s="2">
        <f t="shared" si="0"/>
        <v>7.214</v>
      </c>
      <c r="C10" s="2">
        <f t="shared" si="1"/>
        <v>7.434</v>
      </c>
      <c r="D10" s="2">
        <f t="shared" si="2"/>
        <v>7.662</v>
      </c>
      <c r="E10" s="2">
        <f t="shared" si="3"/>
        <v>7.898</v>
      </c>
      <c r="F10" s="2">
        <f t="shared" si="4"/>
        <v>8.142</v>
      </c>
      <c r="G10" s="2">
        <f t="shared" si="5"/>
        <v>8.394</v>
      </c>
      <c r="H10" s="2">
        <f t="shared" si="6"/>
        <v>8.654</v>
      </c>
      <c r="I10" s="2">
        <f t="shared" si="7"/>
        <v>8.923</v>
      </c>
      <c r="J10" s="2">
        <f t="shared" si="8"/>
        <v>9.2</v>
      </c>
      <c r="K10" s="2">
        <f t="shared" si="9"/>
        <v>9.487</v>
      </c>
    </row>
    <row r="11" spans="1:11" ht="19.5" customHeight="1">
      <c r="A11" s="1">
        <v>8</v>
      </c>
      <c r="B11" s="2">
        <f t="shared" si="0"/>
        <v>8.286</v>
      </c>
      <c r="C11" s="2">
        <f t="shared" si="1"/>
        <v>8.583</v>
      </c>
      <c r="D11" s="2">
        <f t="shared" si="2"/>
        <v>8.892</v>
      </c>
      <c r="E11" s="2">
        <f t="shared" si="3"/>
        <v>9.214</v>
      </c>
      <c r="F11" s="2">
        <f t="shared" si="4"/>
        <v>9.549</v>
      </c>
      <c r="G11" s="2">
        <f t="shared" si="5"/>
        <v>9.897</v>
      </c>
      <c r="H11" s="2">
        <f t="shared" si="6"/>
        <v>10.26</v>
      </c>
      <c r="I11" s="2">
        <f t="shared" si="7"/>
        <v>10.637</v>
      </c>
      <c r="J11" s="2">
        <f t="shared" si="8"/>
        <v>11.028</v>
      </c>
      <c r="K11" s="2">
        <f t="shared" si="9"/>
        <v>11.436</v>
      </c>
    </row>
    <row r="12" spans="1:11" ht="19.5" customHeight="1">
      <c r="A12" s="1">
        <v>9</v>
      </c>
      <c r="B12" s="2">
        <f t="shared" si="0"/>
        <v>9.369</v>
      </c>
      <c r="C12" s="2">
        <f t="shared" si="1"/>
        <v>9.755</v>
      </c>
      <c r="D12" s="2">
        <f t="shared" si="2"/>
        <v>10.159</v>
      </c>
      <c r="E12" s="2">
        <f t="shared" si="3"/>
        <v>10.583</v>
      </c>
      <c r="F12" s="2">
        <f t="shared" si="4"/>
        <v>11.027</v>
      </c>
      <c r="G12" s="2">
        <f t="shared" si="5"/>
        <v>11.491</v>
      </c>
      <c r="H12" s="2">
        <f t="shared" si="6"/>
        <v>11.978</v>
      </c>
      <c r="I12" s="2">
        <f t="shared" si="7"/>
        <v>12.488</v>
      </c>
      <c r="J12" s="2">
        <f t="shared" si="8"/>
        <v>13.021</v>
      </c>
      <c r="K12" s="2">
        <f t="shared" si="9"/>
        <v>13.579</v>
      </c>
    </row>
    <row r="13" spans="1:11" ht="19.5" customHeight="1">
      <c r="A13" s="1">
        <v>10</v>
      </c>
      <c r="B13" s="2">
        <f t="shared" si="0"/>
        <v>10.462</v>
      </c>
      <c r="C13" s="2">
        <f t="shared" si="1"/>
        <v>10.95</v>
      </c>
      <c r="D13" s="2">
        <f t="shared" si="2"/>
        <v>11.464</v>
      </c>
      <c r="E13" s="2">
        <f t="shared" si="3"/>
        <v>12.006</v>
      </c>
      <c r="F13" s="2">
        <f t="shared" si="4"/>
        <v>12.578</v>
      </c>
      <c r="G13" s="2">
        <f t="shared" si="5"/>
        <v>13.181</v>
      </c>
      <c r="H13" s="2">
        <f t="shared" si="6"/>
        <v>13.816</v>
      </c>
      <c r="I13" s="2">
        <f t="shared" si="7"/>
        <v>14.487</v>
      </c>
      <c r="J13" s="2">
        <f t="shared" si="8"/>
        <v>15.193</v>
      </c>
      <c r="K13" s="2">
        <f t="shared" si="9"/>
        <v>15.937</v>
      </c>
    </row>
    <row r="14" spans="1:11" ht="19.5" customHeight="1">
      <c r="A14" s="1">
        <v>15</v>
      </c>
      <c r="B14" s="2">
        <f t="shared" si="0"/>
        <v>16.097</v>
      </c>
      <c r="C14" s="2">
        <f t="shared" si="1"/>
        <v>17.293</v>
      </c>
      <c r="D14" s="2">
        <f t="shared" si="2"/>
        <v>18.599</v>
      </c>
      <c r="E14" s="2">
        <f t="shared" si="3"/>
        <v>20.024</v>
      </c>
      <c r="F14" s="2">
        <f t="shared" si="4"/>
        <v>21.579</v>
      </c>
      <c r="G14" s="2">
        <f t="shared" si="5"/>
        <v>23.276</v>
      </c>
      <c r="H14" s="2">
        <f t="shared" si="6"/>
        <v>25.129</v>
      </c>
      <c r="I14" s="2">
        <f t="shared" si="7"/>
        <v>27.152</v>
      </c>
      <c r="J14" s="2">
        <f t="shared" si="8"/>
        <v>29.361</v>
      </c>
      <c r="K14" s="2">
        <f t="shared" si="9"/>
        <v>31.772</v>
      </c>
    </row>
    <row r="15" spans="1:11" ht="19.5" customHeight="1">
      <c r="A15" s="1">
        <v>20</v>
      </c>
      <c r="B15" s="2">
        <f t="shared" si="0"/>
        <v>22.019</v>
      </c>
      <c r="C15" s="2">
        <f t="shared" si="1"/>
        <v>24.297</v>
      </c>
      <c r="D15" s="2">
        <f t="shared" si="2"/>
        <v>26.87</v>
      </c>
      <c r="E15" s="2">
        <f t="shared" si="3"/>
        <v>29.778</v>
      </c>
      <c r="F15" s="2">
        <f t="shared" si="4"/>
        <v>33.066</v>
      </c>
      <c r="G15" s="2">
        <f t="shared" si="5"/>
        <v>36.786</v>
      </c>
      <c r="H15" s="2">
        <f t="shared" si="6"/>
        <v>40.995</v>
      </c>
      <c r="I15" s="2">
        <f t="shared" si="7"/>
        <v>45.762</v>
      </c>
      <c r="J15" s="2">
        <f t="shared" si="8"/>
        <v>51.16</v>
      </c>
      <c r="K15" s="2">
        <f t="shared" si="9"/>
        <v>57.275</v>
      </c>
    </row>
    <row r="16" spans="1:11" ht="19.5" customHeight="1">
      <c r="A16" s="1">
        <v>25</v>
      </c>
      <c r="B16" s="2">
        <f t="shared" si="0"/>
        <v>28.243</v>
      </c>
      <c r="C16" s="2">
        <f t="shared" si="1"/>
        <v>32.03</v>
      </c>
      <c r="D16" s="2">
        <f t="shared" si="2"/>
        <v>36.459</v>
      </c>
      <c r="E16" s="2">
        <f t="shared" si="3"/>
        <v>41.646</v>
      </c>
      <c r="F16" s="2">
        <f t="shared" si="4"/>
        <v>47.727</v>
      </c>
      <c r="G16" s="2">
        <f t="shared" si="5"/>
        <v>54.865</v>
      </c>
      <c r="H16" s="2">
        <f t="shared" si="6"/>
        <v>63.249</v>
      </c>
      <c r="I16" s="2">
        <f t="shared" si="7"/>
        <v>73.106</v>
      </c>
      <c r="J16" s="2">
        <f t="shared" si="8"/>
        <v>84.701</v>
      </c>
      <c r="K16" s="2">
        <f t="shared" si="9"/>
        <v>98.347</v>
      </c>
    </row>
    <row r="17" spans="1:11" ht="19.5" customHeight="1">
      <c r="A17" s="1">
        <v>30</v>
      </c>
      <c r="B17" s="2">
        <f t="shared" si="0"/>
        <v>34.785</v>
      </c>
      <c r="C17" s="2">
        <f t="shared" si="1"/>
        <v>40.568</v>
      </c>
      <c r="D17" s="2">
        <f t="shared" si="2"/>
        <v>47.575</v>
      </c>
      <c r="E17" s="2">
        <f t="shared" si="3"/>
        <v>56.085</v>
      </c>
      <c r="F17" s="2">
        <f t="shared" si="4"/>
        <v>66.439</v>
      </c>
      <c r="G17" s="2">
        <f t="shared" si="5"/>
        <v>79.058</v>
      </c>
      <c r="H17" s="2">
        <f t="shared" si="6"/>
        <v>94.461</v>
      </c>
      <c r="I17" s="2">
        <f t="shared" si="7"/>
        <v>113.283</v>
      </c>
      <c r="J17" s="2">
        <f t="shared" si="8"/>
        <v>136.308</v>
      </c>
      <c r="K17" s="2">
        <f t="shared" si="9"/>
        <v>164.494</v>
      </c>
    </row>
    <row r="18" ht="14.25" thickBot="1"/>
    <row r="19" spans="1:10" ht="19.5" customHeight="1" thickBot="1" thickTop="1">
      <c r="A19" s="11"/>
      <c r="B19" s="43" t="s">
        <v>46</v>
      </c>
      <c r="C19" s="44"/>
      <c r="D19" s="44"/>
      <c r="E19" s="44"/>
      <c r="F19" s="44"/>
      <c r="G19" s="44"/>
      <c r="H19" s="44"/>
      <c r="I19" s="44"/>
      <c r="J19" s="38"/>
    </row>
    <row r="20" spans="2:10" ht="19.5" customHeight="1" thickBot="1" thickTop="1">
      <c r="B20" s="37" t="s">
        <v>34</v>
      </c>
      <c r="C20" s="38"/>
      <c r="D20" s="12" t="s">
        <v>27</v>
      </c>
      <c r="E20" s="12" t="s">
        <v>25</v>
      </c>
      <c r="F20" s="12" t="s">
        <v>26</v>
      </c>
      <c r="G20" s="13" t="s">
        <v>24</v>
      </c>
      <c r="H20" s="16" t="s">
        <v>36</v>
      </c>
      <c r="I20" s="37" t="s">
        <v>35</v>
      </c>
      <c r="J20" s="38"/>
    </row>
    <row r="21" spans="2:10" ht="20.25" customHeight="1" thickBot="1" thickTop="1">
      <c r="B21" s="35"/>
      <c r="C21" s="36"/>
      <c r="D21" s="18"/>
      <c r="E21" s="46">
        <v>0.20315</v>
      </c>
      <c r="F21" s="14">
        <f>IF(ISBLANK(D21),"",D21*(1-E21))</f>
      </c>
      <c r="G21" s="15"/>
      <c r="H21" s="17">
        <f>IF(ISBLANK(D21),"",ROUND((POWER(1+F21,G21)-1)/F21,3))</f>
      </c>
      <c r="I21" s="39">
        <f>IF(ISBLANK(D21),"",B21*H21)</f>
      </c>
      <c r="J21" s="40"/>
    </row>
    <row r="22" ht="14.25" thickTop="1"/>
  </sheetData>
  <sheetProtection sheet="1" objects="1" scenarios="1"/>
  <mergeCells count="7">
    <mergeCell ref="B21:C21"/>
    <mergeCell ref="I21:J21"/>
    <mergeCell ref="A1:K1"/>
    <mergeCell ref="A2:K2"/>
    <mergeCell ref="B19:J19"/>
    <mergeCell ref="B20:C20"/>
    <mergeCell ref="I20:J20"/>
  </mergeCells>
  <printOptions gridLines="1"/>
  <pageMargins left="0.787" right="0.787" top="0.984" bottom="0.984" header="0.512" footer="0.512"/>
  <pageSetup orientation="landscape" paperSize="9" r:id="rId1"/>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A1" sqref="A1:K1"/>
    </sheetView>
  </sheetViews>
  <sheetFormatPr defaultColWidth="9.00390625" defaultRowHeight="13.5"/>
  <cols>
    <col min="1" max="1" width="9.00390625" style="1" customWidth="1"/>
    <col min="2" max="2" width="9.875" style="0" bestFit="1" customWidth="1"/>
  </cols>
  <sheetData>
    <row r="1" spans="1:11" ht="27.75" customHeight="1">
      <c r="A1" s="41" t="s">
        <v>1</v>
      </c>
      <c r="B1" s="41"/>
      <c r="C1" s="41"/>
      <c r="D1" s="41"/>
      <c r="E1" s="41"/>
      <c r="F1" s="41"/>
      <c r="G1" s="41"/>
      <c r="H1" s="41"/>
      <c r="I1" s="41"/>
      <c r="J1" s="41"/>
      <c r="K1" s="41"/>
    </row>
    <row r="2" spans="1:11" ht="61.5" customHeight="1">
      <c r="A2" s="42" t="s">
        <v>19</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s="2">
        <f>ROUND((1-1/POWER(1+$B$3,$A4))/$B$3,3)</f>
        <v>0.99</v>
      </c>
      <c r="C4" s="2">
        <f>ROUND((1-1/POWER(1+$C$3,$A4))/$C$3,3)</f>
        <v>0.98</v>
      </c>
      <c r="D4" s="2">
        <f>ROUND((1-1/POWER(1+$D$3,$A4))/$D$3,3)</f>
        <v>0.971</v>
      </c>
      <c r="E4" s="2">
        <f>ROUND((1-1/POWER(1+$E$3,$A4))/$E$3,3)</f>
        <v>0.962</v>
      </c>
      <c r="F4" s="2">
        <f>ROUND((1-1/POWER(1+$F$3,$A4))/$F$3,3)</f>
        <v>0.952</v>
      </c>
      <c r="G4" s="2">
        <f>ROUND((1-1/POWER(1+$G$3,$A4))/$G$3,3)</f>
        <v>0.943</v>
      </c>
      <c r="H4" s="2">
        <f>ROUND((1-1/POWER(1+$H$3,$A4))/$H$3,3)</f>
        <v>0.935</v>
      </c>
      <c r="I4" s="2">
        <f>ROUND((1-1/POWER(1+$I$3,$A4))/$I$3,3)</f>
        <v>0.926</v>
      </c>
      <c r="J4" s="2">
        <f>ROUND((1-1/POWER(1+$J$3,$A4))/$J$3,3)</f>
        <v>0.917</v>
      </c>
      <c r="K4" s="2">
        <f>ROUND((1-1/POWER(1+$K$3,$A4))/$K$3,3)</f>
        <v>0.909</v>
      </c>
    </row>
    <row r="5" spans="1:11" ht="19.5" customHeight="1">
      <c r="A5" s="1">
        <v>2</v>
      </c>
      <c r="B5" s="2">
        <f>ROUND((1-1/POWER(1+$B$3,$A5))/$B$3,3)</f>
        <v>1.97</v>
      </c>
      <c r="C5" s="2">
        <f aca="true" t="shared" si="0" ref="C5:C17">ROUND((1-1/POWER(1+$C$3,$A5))/$C$3,3)</f>
        <v>1.942</v>
      </c>
      <c r="D5" s="2">
        <f aca="true" t="shared" si="1" ref="D5:D17">ROUND((1-1/POWER(1+$D$3,$A5))/$D$3,3)</f>
        <v>1.913</v>
      </c>
      <c r="E5" s="2">
        <f aca="true" t="shared" si="2" ref="E5:E17">ROUND((1-1/POWER(1+$E$3,$A5))/$E$3,3)</f>
        <v>1.886</v>
      </c>
      <c r="F5" s="2">
        <f aca="true" t="shared" si="3" ref="F5:F17">ROUND((1-1/POWER(1+$F$3,$A5))/$F$3,3)</f>
        <v>1.859</v>
      </c>
      <c r="G5" s="2">
        <f aca="true" t="shared" si="4" ref="G5:G17">ROUND((1-1/POWER(1+$G$3,$A5))/$G$3,3)</f>
        <v>1.833</v>
      </c>
      <c r="H5" s="2">
        <f aca="true" t="shared" si="5" ref="H5:H17">ROUND((1-1/POWER(1+$H$3,$A5))/$H$3,3)</f>
        <v>1.808</v>
      </c>
      <c r="I5" s="2">
        <f aca="true" t="shared" si="6" ref="I5:I17">ROUND((1-1/POWER(1+$I$3,$A5))/$I$3,3)</f>
        <v>1.783</v>
      </c>
      <c r="J5" s="2">
        <f aca="true" t="shared" si="7" ref="J5:J17">ROUND((1-1/POWER(1+$J$3,$A5))/$J$3,3)</f>
        <v>1.759</v>
      </c>
      <c r="K5" s="2">
        <f aca="true" t="shared" si="8" ref="K5:K17">ROUND((1-1/POWER(1+$K$3,$A5))/$K$3,3)</f>
        <v>1.736</v>
      </c>
    </row>
    <row r="6" spans="1:11" ht="19.5" customHeight="1">
      <c r="A6" s="1">
        <v>3</v>
      </c>
      <c r="B6" s="2">
        <f aca="true" t="shared" si="9" ref="B6:B17">ROUND((1-1/POWER(1+$B$3,$A6))/$B$3,3)</f>
        <v>2.941</v>
      </c>
      <c r="C6" s="2">
        <f t="shared" si="0"/>
        <v>2.884</v>
      </c>
      <c r="D6" s="2">
        <f t="shared" si="1"/>
        <v>2.829</v>
      </c>
      <c r="E6" s="2">
        <f t="shared" si="2"/>
        <v>2.775</v>
      </c>
      <c r="F6" s="2">
        <f t="shared" si="3"/>
        <v>2.723</v>
      </c>
      <c r="G6" s="2">
        <f t="shared" si="4"/>
        <v>2.673</v>
      </c>
      <c r="H6" s="2">
        <f t="shared" si="5"/>
        <v>2.624</v>
      </c>
      <c r="I6" s="2">
        <f t="shared" si="6"/>
        <v>2.577</v>
      </c>
      <c r="J6" s="2">
        <f t="shared" si="7"/>
        <v>2.531</v>
      </c>
      <c r="K6" s="2">
        <f t="shared" si="8"/>
        <v>2.487</v>
      </c>
    </row>
    <row r="7" spans="1:11" ht="19.5" customHeight="1">
      <c r="A7" s="1">
        <v>4</v>
      </c>
      <c r="B7" s="2">
        <f t="shared" si="9"/>
        <v>3.902</v>
      </c>
      <c r="C7" s="2">
        <f t="shared" si="0"/>
        <v>3.808</v>
      </c>
      <c r="D7" s="2">
        <f t="shared" si="1"/>
        <v>3.717</v>
      </c>
      <c r="E7" s="2">
        <f t="shared" si="2"/>
        <v>3.63</v>
      </c>
      <c r="F7" s="2">
        <f t="shared" si="3"/>
        <v>3.546</v>
      </c>
      <c r="G7" s="2">
        <f t="shared" si="4"/>
        <v>3.465</v>
      </c>
      <c r="H7" s="2">
        <f t="shared" si="5"/>
        <v>3.387</v>
      </c>
      <c r="I7" s="2">
        <f t="shared" si="6"/>
        <v>3.312</v>
      </c>
      <c r="J7" s="2">
        <f t="shared" si="7"/>
        <v>3.24</v>
      </c>
      <c r="K7" s="2">
        <f t="shared" si="8"/>
        <v>3.17</v>
      </c>
    </row>
    <row r="8" spans="1:11" ht="19.5" customHeight="1">
      <c r="A8" s="1">
        <v>5</v>
      </c>
      <c r="B8" s="2">
        <f t="shared" si="9"/>
        <v>4.853</v>
      </c>
      <c r="C8" s="2">
        <f t="shared" si="0"/>
        <v>4.713</v>
      </c>
      <c r="D8" s="2">
        <f t="shared" si="1"/>
        <v>4.58</v>
      </c>
      <c r="E8" s="2">
        <f t="shared" si="2"/>
        <v>4.452</v>
      </c>
      <c r="F8" s="2">
        <f t="shared" si="3"/>
        <v>4.329</v>
      </c>
      <c r="G8" s="2">
        <f t="shared" si="4"/>
        <v>4.212</v>
      </c>
      <c r="H8" s="2">
        <f t="shared" si="5"/>
        <v>4.1</v>
      </c>
      <c r="I8" s="2">
        <f t="shared" si="6"/>
        <v>3.993</v>
      </c>
      <c r="J8" s="2">
        <f t="shared" si="7"/>
        <v>3.89</v>
      </c>
      <c r="K8" s="2">
        <f t="shared" si="8"/>
        <v>3.791</v>
      </c>
    </row>
    <row r="9" spans="1:11" ht="19.5" customHeight="1">
      <c r="A9" s="1">
        <v>6</v>
      </c>
      <c r="B9" s="2">
        <f t="shared" si="9"/>
        <v>5.795</v>
      </c>
      <c r="C9" s="2">
        <f t="shared" si="0"/>
        <v>5.601</v>
      </c>
      <c r="D9" s="2">
        <f t="shared" si="1"/>
        <v>5.417</v>
      </c>
      <c r="E9" s="2">
        <f t="shared" si="2"/>
        <v>5.242</v>
      </c>
      <c r="F9" s="2">
        <f t="shared" si="3"/>
        <v>5.076</v>
      </c>
      <c r="G9" s="2">
        <f t="shared" si="4"/>
        <v>4.917</v>
      </c>
      <c r="H9" s="2">
        <f t="shared" si="5"/>
        <v>4.767</v>
      </c>
      <c r="I9" s="2">
        <f t="shared" si="6"/>
        <v>4.623</v>
      </c>
      <c r="J9" s="2">
        <f t="shared" si="7"/>
        <v>4.486</v>
      </c>
      <c r="K9" s="2">
        <f t="shared" si="8"/>
        <v>4.355</v>
      </c>
    </row>
    <row r="10" spans="1:11" ht="19.5" customHeight="1">
      <c r="A10" s="1">
        <v>7</v>
      </c>
      <c r="B10" s="2">
        <f t="shared" si="9"/>
        <v>6.728</v>
      </c>
      <c r="C10" s="2">
        <f t="shared" si="0"/>
        <v>6.472</v>
      </c>
      <c r="D10" s="2">
        <f t="shared" si="1"/>
        <v>6.23</v>
      </c>
      <c r="E10" s="2">
        <f t="shared" si="2"/>
        <v>6.002</v>
      </c>
      <c r="F10" s="2">
        <f t="shared" si="3"/>
        <v>5.786</v>
      </c>
      <c r="G10" s="2">
        <f t="shared" si="4"/>
        <v>5.582</v>
      </c>
      <c r="H10" s="2">
        <f t="shared" si="5"/>
        <v>5.389</v>
      </c>
      <c r="I10" s="2">
        <f t="shared" si="6"/>
        <v>5.206</v>
      </c>
      <c r="J10" s="2">
        <f t="shared" si="7"/>
        <v>5.033</v>
      </c>
      <c r="K10" s="2">
        <f t="shared" si="8"/>
        <v>4.868</v>
      </c>
    </row>
    <row r="11" spans="1:11" ht="19.5" customHeight="1">
      <c r="A11" s="1">
        <v>8</v>
      </c>
      <c r="B11" s="2">
        <f t="shared" si="9"/>
        <v>7.652</v>
      </c>
      <c r="C11" s="2">
        <f t="shared" si="0"/>
        <v>7.325</v>
      </c>
      <c r="D11" s="2">
        <f t="shared" si="1"/>
        <v>7.02</v>
      </c>
      <c r="E11" s="2">
        <f t="shared" si="2"/>
        <v>6.733</v>
      </c>
      <c r="F11" s="2">
        <f t="shared" si="3"/>
        <v>6.463</v>
      </c>
      <c r="G11" s="2">
        <f t="shared" si="4"/>
        <v>6.21</v>
      </c>
      <c r="H11" s="2">
        <f t="shared" si="5"/>
        <v>5.971</v>
      </c>
      <c r="I11" s="2">
        <f t="shared" si="6"/>
        <v>5.747</v>
      </c>
      <c r="J11" s="2">
        <f t="shared" si="7"/>
        <v>5.535</v>
      </c>
      <c r="K11" s="2">
        <f t="shared" si="8"/>
        <v>5.335</v>
      </c>
    </row>
    <row r="12" spans="1:11" ht="19.5" customHeight="1">
      <c r="A12" s="1">
        <v>9</v>
      </c>
      <c r="B12" s="2">
        <f t="shared" si="9"/>
        <v>8.566</v>
      </c>
      <c r="C12" s="2">
        <f t="shared" si="0"/>
        <v>8.162</v>
      </c>
      <c r="D12" s="2">
        <f t="shared" si="1"/>
        <v>7.786</v>
      </c>
      <c r="E12" s="2">
        <f t="shared" si="2"/>
        <v>7.435</v>
      </c>
      <c r="F12" s="2">
        <f t="shared" si="3"/>
        <v>7.108</v>
      </c>
      <c r="G12" s="2">
        <f t="shared" si="4"/>
        <v>6.802</v>
      </c>
      <c r="H12" s="2">
        <f t="shared" si="5"/>
        <v>6.515</v>
      </c>
      <c r="I12" s="2">
        <f t="shared" si="6"/>
        <v>6.247</v>
      </c>
      <c r="J12" s="2">
        <f t="shared" si="7"/>
        <v>5.995</v>
      </c>
      <c r="K12" s="2">
        <f t="shared" si="8"/>
        <v>5.759</v>
      </c>
    </row>
    <row r="13" spans="1:11" ht="19.5" customHeight="1">
      <c r="A13" s="1">
        <v>10</v>
      </c>
      <c r="B13" s="2">
        <f t="shared" si="9"/>
        <v>9.471</v>
      </c>
      <c r="C13" s="2">
        <f t="shared" si="0"/>
        <v>8.983</v>
      </c>
      <c r="D13" s="2">
        <f t="shared" si="1"/>
        <v>8.53</v>
      </c>
      <c r="E13" s="2">
        <f t="shared" si="2"/>
        <v>8.111</v>
      </c>
      <c r="F13" s="2">
        <f t="shared" si="3"/>
        <v>7.722</v>
      </c>
      <c r="G13" s="2">
        <f t="shared" si="4"/>
        <v>7.36</v>
      </c>
      <c r="H13" s="2">
        <f t="shared" si="5"/>
        <v>7.024</v>
      </c>
      <c r="I13" s="2">
        <f t="shared" si="6"/>
        <v>6.71</v>
      </c>
      <c r="J13" s="2">
        <f t="shared" si="7"/>
        <v>6.418</v>
      </c>
      <c r="K13" s="2">
        <f t="shared" si="8"/>
        <v>6.145</v>
      </c>
    </row>
    <row r="14" spans="1:11" ht="19.5" customHeight="1">
      <c r="A14" s="1">
        <v>15</v>
      </c>
      <c r="B14" s="2">
        <f t="shared" si="9"/>
        <v>13.865</v>
      </c>
      <c r="C14" s="2">
        <f t="shared" si="0"/>
        <v>12.849</v>
      </c>
      <c r="D14" s="2">
        <f t="shared" si="1"/>
        <v>11.938</v>
      </c>
      <c r="E14" s="2">
        <f t="shared" si="2"/>
        <v>11.118</v>
      </c>
      <c r="F14" s="2">
        <f t="shared" si="3"/>
        <v>10.38</v>
      </c>
      <c r="G14" s="2">
        <f t="shared" si="4"/>
        <v>9.712</v>
      </c>
      <c r="H14" s="2">
        <f t="shared" si="5"/>
        <v>9.108</v>
      </c>
      <c r="I14" s="2">
        <f t="shared" si="6"/>
        <v>8.559</v>
      </c>
      <c r="J14" s="2">
        <f t="shared" si="7"/>
        <v>8.061</v>
      </c>
      <c r="K14" s="2">
        <f t="shared" si="8"/>
        <v>7.606</v>
      </c>
    </row>
    <row r="15" spans="1:11" ht="19.5" customHeight="1">
      <c r="A15" s="1">
        <v>20</v>
      </c>
      <c r="B15" s="2">
        <f t="shared" si="9"/>
        <v>18.046</v>
      </c>
      <c r="C15" s="2">
        <f t="shared" si="0"/>
        <v>16.351</v>
      </c>
      <c r="D15" s="2">
        <f t="shared" si="1"/>
        <v>14.877</v>
      </c>
      <c r="E15" s="2">
        <f t="shared" si="2"/>
        <v>13.59</v>
      </c>
      <c r="F15" s="2">
        <f t="shared" si="3"/>
        <v>12.462</v>
      </c>
      <c r="G15" s="2">
        <f t="shared" si="4"/>
        <v>11.47</v>
      </c>
      <c r="H15" s="2">
        <f t="shared" si="5"/>
        <v>10.594</v>
      </c>
      <c r="I15" s="2">
        <f t="shared" si="6"/>
        <v>9.818</v>
      </c>
      <c r="J15" s="2">
        <f t="shared" si="7"/>
        <v>9.129</v>
      </c>
      <c r="K15" s="2">
        <f t="shared" si="8"/>
        <v>8.514</v>
      </c>
    </row>
    <row r="16" spans="1:11" ht="19.5" customHeight="1">
      <c r="A16" s="1">
        <v>25</v>
      </c>
      <c r="B16" s="2">
        <f t="shared" si="9"/>
        <v>22.023</v>
      </c>
      <c r="C16" s="2">
        <f t="shared" si="0"/>
        <v>19.523</v>
      </c>
      <c r="D16" s="2">
        <f t="shared" si="1"/>
        <v>17.413</v>
      </c>
      <c r="E16" s="2">
        <f t="shared" si="2"/>
        <v>15.622</v>
      </c>
      <c r="F16" s="2">
        <f t="shared" si="3"/>
        <v>14.094</v>
      </c>
      <c r="G16" s="2">
        <f t="shared" si="4"/>
        <v>12.783</v>
      </c>
      <c r="H16" s="2">
        <f t="shared" si="5"/>
        <v>11.654</v>
      </c>
      <c r="I16" s="2">
        <f t="shared" si="6"/>
        <v>10.675</v>
      </c>
      <c r="J16" s="2">
        <f t="shared" si="7"/>
        <v>9.823</v>
      </c>
      <c r="K16" s="2">
        <f t="shared" si="8"/>
        <v>9.077</v>
      </c>
    </row>
    <row r="17" spans="1:11" ht="19.5" customHeight="1">
      <c r="A17" s="1">
        <v>30</v>
      </c>
      <c r="B17" s="2">
        <f t="shared" si="9"/>
        <v>25.808</v>
      </c>
      <c r="C17" s="2">
        <f t="shared" si="0"/>
        <v>22.396</v>
      </c>
      <c r="D17" s="2">
        <f t="shared" si="1"/>
        <v>19.6</v>
      </c>
      <c r="E17" s="2">
        <f t="shared" si="2"/>
        <v>17.292</v>
      </c>
      <c r="F17" s="2">
        <f t="shared" si="3"/>
        <v>15.372</v>
      </c>
      <c r="G17" s="2">
        <f t="shared" si="4"/>
        <v>13.765</v>
      </c>
      <c r="H17" s="2">
        <f t="shared" si="5"/>
        <v>12.409</v>
      </c>
      <c r="I17" s="2">
        <f t="shared" si="6"/>
        <v>11.258</v>
      </c>
      <c r="J17" s="2">
        <f t="shared" si="7"/>
        <v>10.274</v>
      </c>
      <c r="K17" s="2">
        <f t="shared" si="8"/>
        <v>9.427</v>
      </c>
    </row>
    <row r="18" ht="14.25" thickBot="1"/>
    <row r="19" spans="1:10" ht="19.5" customHeight="1" thickBot="1" thickTop="1">
      <c r="A19" s="11"/>
      <c r="B19" s="43" t="s">
        <v>46</v>
      </c>
      <c r="C19" s="44"/>
      <c r="D19" s="44"/>
      <c r="E19" s="44"/>
      <c r="F19" s="44"/>
      <c r="G19" s="44"/>
      <c r="H19" s="44"/>
      <c r="I19" s="44"/>
      <c r="J19" s="38"/>
    </row>
    <row r="20" spans="2:10" ht="19.5" customHeight="1" thickBot="1" thickTop="1">
      <c r="B20" s="37" t="s">
        <v>39</v>
      </c>
      <c r="C20" s="38"/>
      <c r="D20" s="12" t="s">
        <v>27</v>
      </c>
      <c r="E20" s="12" t="s">
        <v>25</v>
      </c>
      <c r="F20" s="12" t="s">
        <v>26</v>
      </c>
      <c r="G20" s="13" t="s">
        <v>24</v>
      </c>
      <c r="H20" s="16" t="s">
        <v>41</v>
      </c>
      <c r="I20" s="37" t="s">
        <v>40</v>
      </c>
      <c r="J20" s="38"/>
    </row>
    <row r="21" spans="2:10" ht="20.25" customHeight="1" thickBot="1" thickTop="1">
      <c r="B21" s="35"/>
      <c r="C21" s="36"/>
      <c r="D21" s="18"/>
      <c r="E21" s="46">
        <v>0.20315</v>
      </c>
      <c r="F21" s="14">
        <f>IF(ISBLANK(D21),"",D21*(1-E21))</f>
      </c>
      <c r="G21" s="15"/>
      <c r="H21" s="17">
        <f>IF(ISBLANK(D21),"",ROUND((1-1/POWER(1+F21,G21))/F21,3))</f>
      </c>
      <c r="I21" s="39">
        <f>IF(ISBLANK(D21),"",B21*H21)</f>
      </c>
      <c r="J21" s="40"/>
    </row>
    <row r="22" ht="14.25" thickTop="1"/>
  </sheetData>
  <sheetProtection sheet="1" objects="1" scenarios="1"/>
  <mergeCells count="7">
    <mergeCell ref="B21:C21"/>
    <mergeCell ref="I21:J21"/>
    <mergeCell ref="A1:K1"/>
    <mergeCell ref="A2:K2"/>
    <mergeCell ref="B19:J19"/>
    <mergeCell ref="B20:C20"/>
    <mergeCell ref="I20:J20"/>
  </mergeCells>
  <printOptions gridLines="1"/>
  <pageMargins left="0.787" right="0.787" top="0.984" bottom="0.984" header="0.512" footer="0.512"/>
  <pageSetup orientation="landscape" paperSize="9" r:id="rId1"/>
</worksheet>
</file>

<file path=xl/worksheets/sheet7.xml><?xml version="1.0" encoding="utf-8"?>
<worksheet xmlns="http://schemas.openxmlformats.org/spreadsheetml/2006/main" xmlns:r="http://schemas.openxmlformats.org/officeDocument/2006/relationships">
  <dimension ref="A1:K21"/>
  <sheetViews>
    <sheetView zoomScalePageLayoutView="0" workbookViewId="0" topLeftCell="A1">
      <pane xSplit="11" ySplit="3" topLeftCell="L4" activePane="bottomRight" state="frozen"/>
      <selection pane="topLeft" activeCell="A1" sqref="A1"/>
      <selection pane="topRight" activeCell="L1" sqref="L1"/>
      <selection pane="bottomLeft" activeCell="A4" sqref="A4"/>
      <selection pane="bottomRight" activeCell="A1" sqref="A1:K1"/>
    </sheetView>
  </sheetViews>
  <sheetFormatPr defaultColWidth="9.00390625" defaultRowHeight="13.5"/>
  <cols>
    <col min="1" max="1" width="9.00390625" style="1" customWidth="1"/>
    <col min="2" max="2" width="9.875" style="0" bestFit="1" customWidth="1"/>
  </cols>
  <sheetData>
    <row r="1" spans="1:11" ht="27.75" customHeight="1">
      <c r="A1" s="41" t="s">
        <v>5</v>
      </c>
      <c r="B1" s="41"/>
      <c r="C1" s="41"/>
      <c r="D1" s="41"/>
      <c r="E1" s="41"/>
      <c r="F1" s="41"/>
      <c r="G1" s="41"/>
      <c r="H1" s="41"/>
      <c r="I1" s="41"/>
      <c r="J1" s="41"/>
      <c r="K1" s="41"/>
    </row>
    <row r="2" spans="1:11" ht="61.5" customHeight="1">
      <c r="A2" s="42" t="s">
        <v>6</v>
      </c>
      <c r="B2" s="42"/>
      <c r="C2" s="42"/>
      <c r="D2" s="42"/>
      <c r="E2" s="42"/>
      <c r="F2" s="42"/>
      <c r="G2" s="42"/>
      <c r="H2" s="42"/>
      <c r="I2" s="42"/>
      <c r="J2" s="42"/>
      <c r="K2" s="42"/>
    </row>
    <row r="3" spans="2:11" ht="19.5" customHeight="1">
      <c r="B3" s="10">
        <v>0.01</v>
      </c>
      <c r="C3" s="10">
        <v>0.02</v>
      </c>
      <c r="D3" s="10">
        <v>0.03</v>
      </c>
      <c r="E3" s="10">
        <v>0.04</v>
      </c>
      <c r="F3" s="10">
        <v>0.05</v>
      </c>
      <c r="G3" s="10">
        <v>0.06</v>
      </c>
      <c r="H3" s="10">
        <v>0.07</v>
      </c>
      <c r="I3" s="10">
        <v>0.08</v>
      </c>
      <c r="J3" s="10">
        <v>0.09</v>
      </c>
      <c r="K3" s="10">
        <v>0.1</v>
      </c>
    </row>
    <row r="4" spans="1:11" ht="19.5" customHeight="1">
      <c r="A4" s="1">
        <v>1</v>
      </c>
      <c r="B4" s="2">
        <f>ROUND($B$3/(1-(1/POWER(1+$B$3,$A4))),5)</f>
        <v>1.01</v>
      </c>
      <c r="C4" s="2">
        <f>ROUND($C$3/(1-(1/POWER(1+$C$3,$A4))),5)</f>
        <v>1.02</v>
      </c>
      <c r="D4" s="2">
        <f>ROUND($D$3/(1-(1/POWER(1+$D$3,$A4))),5)</f>
        <v>1.03</v>
      </c>
      <c r="E4" s="2">
        <f>ROUND($E$3/(1-(1/POWER(1+$E$3,$A4))),5)</f>
        <v>1.04</v>
      </c>
      <c r="F4" s="2">
        <f>ROUND($F$3/(1-(1/POWER(1+$F$3,$A4))),5)</f>
        <v>1.05</v>
      </c>
      <c r="G4" s="2">
        <f>ROUND($G$3/(1-(1/POWER(1+$G$3,$A4))),5)</f>
        <v>1.06</v>
      </c>
      <c r="H4" s="2">
        <f>ROUND($H$3/(1-(1/POWER(1+$H$3,$A4))),5)</f>
        <v>1.07</v>
      </c>
      <c r="I4" s="2">
        <f>ROUND($I$3/(1-(1/POWER(1+$I$3,$A4))),5)</f>
        <v>1.08</v>
      </c>
      <c r="J4" s="2">
        <f>ROUND($J$3/(1-(1/POWER(1+$J$3,$A4))),5)</f>
        <v>1.09</v>
      </c>
      <c r="K4" s="2">
        <f>ROUND($K$3/(1-(1/POWER(1+$K$3,$A4))),5)</f>
        <v>1.1</v>
      </c>
    </row>
    <row r="5" spans="1:11" ht="19.5" customHeight="1">
      <c r="A5" s="1">
        <v>2</v>
      </c>
      <c r="B5" s="2">
        <f aca="true" t="shared" si="0" ref="B5:B17">ROUND($B$3/(1-(1/POWER(1+$B$3,$A5))),5)</f>
        <v>0.50751</v>
      </c>
      <c r="C5" s="2">
        <f aca="true" t="shared" si="1" ref="C5:C17">ROUND($C$3/(1-(1/POWER(1+$C$3,$A5))),5)</f>
        <v>0.51505</v>
      </c>
      <c r="D5" s="2">
        <f aca="true" t="shared" si="2" ref="D5:D17">ROUND($D$3/(1-(1/POWER(1+$D$3,$A5))),5)</f>
        <v>0.52261</v>
      </c>
      <c r="E5" s="2">
        <f aca="true" t="shared" si="3" ref="E5:E17">ROUND($E$3/(1-(1/POWER(1+$E$3,$A5))),5)</f>
        <v>0.5302</v>
      </c>
      <c r="F5" s="2">
        <f aca="true" t="shared" si="4" ref="F5:F17">ROUND($F$3/(1-(1/POWER(1+$F$3,$A5))),5)</f>
        <v>0.5378</v>
      </c>
      <c r="G5" s="2">
        <f aca="true" t="shared" si="5" ref="G5:G17">ROUND($G$3/(1-(1/POWER(1+$G$3,$A5))),5)</f>
        <v>0.54544</v>
      </c>
      <c r="H5" s="2">
        <f aca="true" t="shared" si="6" ref="H5:H17">ROUND($H$3/(1-(1/POWER(1+$H$3,$A5))),5)</f>
        <v>0.55309</v>
      </c>
      <c r="I5" s="2">
        <f aca="true" t="shared" si="7" ref="I5:I17">ROUND($I$3/(1-(1/POWER(1+$I$3,$A5))),5)</f>
        <v>0.56077</v>
      </c>
      <c r="J5" s="2">
        <f aca="true" t="shared" si="8" ref="J5:J17">ROUND($J$3/(1-(1/POWER(1+$J$3,$A5))),5)</f>
        <v>0.56847</v>
      </c>
      <c r="K5" s="2">
        <f aca="true" t="shared" si="9" ref="K5:K17">ROUND($K$3/(1-(1/POWER(1+$K$3,$A5))),5)</f>
        <v>0.57619</v>
      </c>
    </row>
    <row r="6" spans="1:11" ht="19.5" customHeight="1">
      <c r="A6" s="1">
        <v>3</v>
      </c>
      <c r="B6" s="2">
        <f t="shared" si="0"/>
        <v>0.34002</v>
      </c>
      <c r="C6" s="2">
        <f t="shared" si="1"/>
        <v>0.34675</v>
      </c>
      <c r="D6" s="2">
        <f t="shared" si="2"/>
        <v>0.35353</v>
      </c>
      <c r="E6" s="2">
        <f t="shared" si="3"/>
        <v>0.36035</v>
      </c>
      <c r="F6" s="2">
        <f t="shared" si="4"/>
        <v>0.36721</v>
      </c>
      <c r="G6" s="2">
        <f t="shared" si="5"/>
        <v>0.37411</v>
      </c>
      <c r="H6" s="2">
        <f t="shared" si="6"/>
        <v>0.38105</v>
      </c>
      <c r="I6" s="2">
        <f t="shared" si="7"/>
        <v>0.38803</v>
      </c>
      <c r="J6" s="2">
        <f t="shared" si="8"/>
        <v>0.39505</v>
      </c>
      <c r="K6" s="2">
        <f t="shared" si="9"/>
        <v>0.40211</v>
      </c>
    </row>
    <row r="7" spans="1:11" ht="19.5" customHeight="1">
      <c r="A7" s="1">
        <v>4</v>
      </c>
      <c r="B7" s="2">
        <f t="shared" si="0"/>
        <v>0.25628</v>
      </c>
      <c r="C7" s="2">
        <f t="shared" si="1"/>
        <v>0.26262</v>
      </c>
      <c r="D7" s="2">
        <f t="shared" si="2"/>
        <v>0.26903</v>
      </c>
      <c r="E7" s="2">
        <f t="shared" si="3"/>
        <v>0.27549</v>
      </c>
      <c r="F7" s="2">
        <f t="shared" si="4"/>
        <v>0.28201</v>
      </c>
      <c r="G7" s="2">
        <f t="shared" si="5"/>
        <v>0.28859</v>
      </c>
      <c r="H7" s="2">
        <f t="shared" si="6"/>
        <v>0.29523</v>
      </c>
      <c r="I7" s="2">
        <f t="shared" si="7"/>
        <v>0.30192</v>
      </c>
      <c r="J7" s="2">
        <f t="shared" si="8"/>
        <v>0.30867</v>
      </c>
      <c r="K7" s="2">
        <f t="shared" si="9"/>
        <v>0.31547</v>
      </c>
    </row>
    <row r="8" spans="1:11" ht="19.5" customHeight="1">
      <c r="A8" s="1">
        <v>5</v>
      </c>
      <c r="B8" s="2">
        <f t="shared" si="0"/>
        <v>0.20604</v>
      </c>
      <c r="C8" s="2">
        <f t="shared" si="1"/>
        <v>0.21216</v>
      </c>
      <c r="D8" s="2">
        <f t="shared" si="2"/>
        <v>0.21835</v>
      </c>
      <c r="E8" s="2">
        <f t="shared" si="3"/>
        <v>0.22463</v>
      </c>
      <c r="F8" s="2">
        <f t="shared" si="4"/>
        <v>0.23097</v>
      </c>
      <c r="G8" s="2">
        <f t="shared" si="5"/>
        <v>0.2374</v>
      </c>
      <c r="H8" s="2">
        <f t="shared" si="6"/>
        <v>0.24389</v>
      </c>
      <c r="I8" s="2">
        <f t="shared" si="7"/>
        <v>0.25046</v>
      </c>
      <c r="J8" s="2">
        <f t="shared" si="8"/>
        <v>0.25709</v>
      </c>
      <c r="K8" s="2">
        <f t="shared" si="9"/>
        <v>0.2638</v>
      </c>
    </row>
    <row r="9" spans="1:11" ht="19.5" customHeight="1">
      <c r="A9" s="1">
        <v>6</v>
      </c>
      <c r="B9" s="2">
        <f t="shared" si="0"/>
        <v>0.17255</v>
      </c>
      <c r="C9" s="2">
        <f t="shared" si="1"/>
        <v>0.17853</v>
      </c>
      <c r="D9" s="2">
        <f t="shared" si="2"/>
        <v>0.1846</v>
      </c>
      <c r="E9" s="2">
        <f t="shared" si="3"/>
        <v>0.19076</v>
      </c>
      <c r="F9" s="2">
        <f t="shared" si="4"/>
        <v>0.19702</v>
      </c>
      <c r="G9" s="2">
        <f t="shared" si="5"/>
        <v>0.20336</v>
      </c>
      <c r="H9" s="2">
        <f t="shared" si="6"/>
        <v>0.2098</v>
      </c>
      <c r="I9" s="2">
        <f t="shared" si="7"/>
        <v>0.21632</v>
      </c>
      <c r="J9" s="2">
        <f t="shared" si="8"/>
        <v>0.22292</v>
      </c>
      <c r="K9" s="2">
        <f t="shared" si="9"/>
        <v>0.22961</v>
      </c>
    </row>
    <row r="10" spans="1:11" ht="19.5" customHeight="1">
      <c r="A10" s="1">
        <v>7</v>
      </c>
      <c r="B10" s="2">
        <f t="shared" si="0"/>
        <v>0.14863</v>
      </c>
      <c r="C10" s="2">
        <f t="shared" si="1"/>
        <v>0.15451</v>
      </c>
      <c r="D10" s="2">
        <f t="shared" si="2"/>
        <v>0.16051</v>
      </c>
      <c r="E10" s="2">
        <f t="shared" si="3"/>
        <v>0.16661</v>
      </c>
      <c r="F10" s="2">
        <f t="shared" si="4"/>
        <v>0.17282</v>
      </c>
      <c r="G10" s="2">
        <f t="shared" si="5"/>
        <v>0.17914</v>
      </c>
      <c r="H10" s="2">
        <f t="shared" si="6"/>
        <v>0.18555</v>
      </c>
      <c r="I10" s="2">
        <f t="shared" si="7"/>
        <v>0.19207</v>
      </c>
      <c r="J10" s="2">
        <f t="shared" si="8"/>
        <v>0.19869</v>
      </c>
      <c r="K10" s="2">
        <f t="shared" si="9"/>
        <v>0.20541</v>
      </c>
    </row>
    <row r="11" spans="1:11" ht="19.5" customHeight="1">
      <c r="A11" s="1">
        <v>8</v>
      </c>
      <c r="B11" s="2">
        <f t="shared" si="0"/>
        <v>0.13069</v>
      </c>
      <c r="C11" s="2">
        <f t="shared" si="1"/>
        <v>0.13651</v>
      </c>
      <c r="D11" s="2">
        <f t="shared" si="2"/>
        <v>0.14246</v>
      </c>
      <c r="E11" s="2">
        <f t="shared" si="3"/>
        <v>0.14853</v>
      </c>
      <c r="F11" s="2">
        <f t="shared" si="4"/>
        <v>0.15472</v>
      </c>
      <c r="G11" s="2">
        <f t="shared" si="5"/>
        <v>0.16104</v>
      </c>
      <c r="H11" s="2">
        <f t="shared" si="6"/>
        <v>0.16747</v>
      </c>
      <c r="I11" s="2">
        <f t="shared" si="7"/>
        <v>0.17401</v>
      </c>
      <c r="J11" s="2">
        <f t="shared" si="8"/>
        <v>0.18067</v>
      </c>
      <c r="K11" s="2">
        <f t="shared" si="9"/>
        <v>0.18744</v>
      </c>
    </row>
    <row r="12" spans="1:11" ht="19.5" customHeight="1">
      <c r="A12" s="1">
        <v>9</v>
      </c>
      <c r="B12" s="2">
        <f t="shared" si="0"/>
        <v>0.11674</v>
      </c>
      <c r="C12" s="2">
        <f t="shared" si="1"/>
        <v>0.12252</v>
      </c>
      <c r="D12" s="2">
        <f t="shared" si="2"/>
        <v>0.12843</v>
      </c>
      <c r="E12" s="2">
        <f t="shared" si="3"/>
        <v>0.13449</v>
      </c>
      <c r="F12" s="2">
        <f t="shared" si="4"/>
        <v>0.14069</v>
      </c>
      <c r="G12" s="2">
        <f t="shared" si="5"/>
        <v>0.14702</v>
      </c>
      <c r="H12" s="2">
        <f t="shared" si="6"/>
        <v>0.15349</v>
      </c>
      <c r="I12" s="2">
        <f t="shared" si="7"/>
        <v>0.16008</v>
      </c>
      <c r="J12" s="2">
        <f t="shared" si="8"/>
        <v>0.1668</v>
      </c>
      <c r="K12" s="2">
        <f t="shared" si="9"/>
        <v>0.17364</v>
      </c>
    </row>
    <row r="13" spans="1:11" ht="19.5" customHeight="1">
      <c r="A13" s="1">
        <v>10</v>
      </c>
      <c r="B13" s="2">
        <f t="shared" si="0"/>
        <v>0.10558</v>
      </c>
      <c r="C13" s="2">
        <f t="shared" si="1"/>
        <v>0.11133</v>
      </c>
      <c r="D13" s="2">
        <f t="shared" si="2"/>
        <v>0.11723</v>
      </c>
      <c r="E13" s="2">
        <f t="shared" si="3"/>
        <v>0.12329</v>
      </c>
      <c r="F13" s="2">
        <f t="shared" si="4"/>
        <v>0.1295</v>
      </c>
      <c r="G13" s="2">
        <f t="shared" si="5"/>
        <v>0.13587</v>
      </c>
      <c r="H13" s="2">
        <f t="shared" si="6"/>
        <v>0.14238</v>
      </c>
      <c r="I13" s="2">
        <f t="shared" si="7"/>
        <v>0.14903</v>
      </c>
      <c r="J13" s="2">
        <f t="shared" si="8"/>
        <v>0.15582</v>
      </c>
      <c r="K13" s="2">
        <f t="shared" si="9"/>
        <v>0.16275</v>
      </c>
    </row>
    <row r="14" spans="1:11" ht="19.5" customHeight="1">
      <c r="A14" s="1">
        <v>15</v>
      </c>
      <c r="B14" s="2">
        <f t="shared" si="0"/>
        <v>0.07212</v>
      </c>
      <c r="C14" s="2">
        <f t="shared" si="1"/>
        <v>0.07783</v>
      </c>
      <c r="D14" s="2">
        <f t="shared" si="2"/>
        <v>0.08377</v>
      </c>
      <c r="E14" s="2">
        <f t="shared" si="3"/>
        <v>0.08994</v>
      </c>
      <c r="F14" s="2">
        <f t="shared" si="4"/>
        <v>0.09634</v>
      </c>
      <c r="G14" s="2">
        <f t="shared" si="5"/>
        <v>0.10296</v>
      </c>
      <c r="H14" s="2">
        <f t="shared" si="6"/>
        <v>0.10979</v>
      </c>
      <c r="I14" s="2">
        <f t="shared" si="7"/>
        <v>0.11683</v>
      </c>
      <c r="J14" s="2">
        <f t="shared" si="8"/>
        <v>0.12406</v>
      </c>
      <c r="K14" s="2">
        <f t="shared" si="9"/>
        <v>0.13147</v>
      </c>
    </row>
    <row r="15" spans="1:11" ht="19.5" customHeight="1">
      <c r="A15" s="1">
        <v>20</v>
      </c>
      <c r="B15" s="2">
        <f t="shared" si="0"/>
        <v>0.05542</v>
      </c>
      <c r="C15" s="2">
        <f t="shared" si="1"/>
        <v>0.06116</v>
      </c>
      <c r="D15" s="2">
        <f t="shared" si="2"/>
        <v>0.06722</v>
      </c>
      <c r="E15" s="2">
        <f t="shared" si="3"/>
        <v>0.07358</v>
      </c>
      <c r="F15" s="2">
        <f t="shared" si="4"/>
        <v>0.08024</v>
      </c>
      <c r="G15" s="2">
        <f t="shared" si="5"/>
        <v>0.08718</v>
      </c>
      <c r="H15" s="2">
        <f t="shared" si="6"/>
        <v>0.09439</v>
      </c>
      <c r="I15" s="2">
        <f t="shared" si="7"/>
        <v>0.10185</v>
      </c>
      <c r="J15" s="2">
        <f t="shared" si="8"/>
        <v>0.10955</v>
      </c>
      <c r="K15" s="2">
        <f t="shared" si="9"/>
        <v>0.11746</v>
      </c>
    </row>
    <row r="16" spans="1:11" ht="19.5" customHeight="1">
      <c r="A16" s="1">
        <v>25</v>
      </c>
      <c r="B16" s="2">
        <f t="shared" si="0"/>
        <v>0.04541</v>
      </c>
      <c r="C16" s="2">
        <f t="shared" si="1"/>
        <v>0.05122</v>
      </c>
      <c r="D16" s="2">
        <f t="shared" si="2"/>
        <v>0.05743</v>
      </c>
      <c r="E16" s="2">
        <f t="shared" si="3"/>
        <v>0.06401</v>
      </c>
      <c r="F16" s="2">
        <f t="shared" si="4"/>
        <v>0.07095</v>
      </c>
      <c r="G16" s="2">
        <f t="shared" si="5"/>
        <v>0.07823</v>
      </c>
      <c r="H16" s="2">
        <f t="shared" si="6"/>
        <v>0.08581</v>
      </c>
      <c r="I16" s="2">
        <f t="shared" si="7"/>
        <v>0.09368</v>
      </c>
      <c r="J16" s="2">
        <f t="shared" si="8"/>
        <v>0.10181</v>
      </c>
      <c r="K16" s="2">
        <f t="shared" si="9"/>
        <v>0.11017</v>
      </c>
    </row>
    <row r="17" spans="1:11" ht="19.5" customHeight="1">
      <c r="A17" s="1">
        <v>30</v>
      </c>
      <c r="B17" s="2">
        <f t="shared" si="0"/>
        <v>0.03875</v>
      </c>
      <c r="C17" s="2">
        <f t="shared" si="1"/>
        <v>0.04465</v>
      </c>
      <c r="D17" s="2">
        <f t="shared" si="2"/>
        <v>0.05102</v>
      </c>
      <c r="E17" s="2">
        <f t="shared" si="3"/>
        <v>0.05783</v>
      </c>
      <c r="F17" s="2">
        <f t="shared" si="4"/>
        <v>0.06505</v>
      </c>
      <c r="G17" s="2">
        <f t="shared" si="5"/>
        <v>0.07265</v>
      </c>
      <c r="H17" s="2">
        <f t="shared" si="6"/>
        <v>0.08059</v>
      </c>
      <c r="I17" s="2">
        <f t="shared" si="7"/>
        <v>0.08883</v>
      </c>
      <c r="J17" s="2">
        <f t="shared" si="8"/>
        <v>0.09734</v>
      </c>
      <c r="K17" s="2">
        <f t="shared" si="9"/>
        <v>0.10608</v>
      </c>
    </row>
    <row r="18" ht="14.25" thickBot="1"/>
    <row r="19" spans="1:10" ht="19.5" customHeight="1" thickBot="1" thickTop="1">
      <c r="A19" s="11"/>
      <c r="B19" s="11"/>
      <c r="C19" s="43" t="s">
        <v>45</v>
      </c>
      <c r="D19" s="44"/>
      <c r="E19" s="44"/>
      <c r="F19" s="44"/>
      <c r="G19" s="44"/>
      <c r="H19" s="44"/>
      <c r="I19" s="38"/>
      <c r="J19" s="20"/>
    </row>
    <row r="20" spans="2:10" ht="19.5" customHeight="1" thickBot="1" thickTop="1">
      <c r="B20" s="19"/>
      <c r="C20" s="37" t="s">
        <v>43</v>
      </c>
      <c r="D20" s="38"/>
      <c r="E20" s="12" t="s">
        <v>42</v>
      </c>
      <c r="F20" s="13" t="s">
        <v>24</v>
      </c>
      <c r="G20" s="12" t="s">
        <v>10</v>
      </c>
      <c r="H20" s="37" t="s">
        <v>44</v>
      </c>
      <c r="I20" s="38"/>
      <c r="J20" s="21"/>
    </row>
    <row r="21" spans="2:10" ht="20.25" customHeight="1" thickBot="1" thickTop="1">
      <c r="B21" s="1"/>
      <c r="C21" s="35"/>
      <c r="D21" s="45"/>
      <c r="E21" s="24"/>
      <c r="F21" s="15"/>
      <c r="G21" s="23">
        <f>IF(ISBLANK(E21),"",ROUND(E21/(1-(1/POWER(1+E21,F21))),5))</f>
      </c>
      <c r="H21" s="39">
        <f>IF(ISBLANK(E21),"",C21*G21)</f>
      </c>
      <c r="I21" s="40"/>
      <c r="J21" s="22"/>
    </row>
    <row r="22" ht="14.25" thickTop="1"/>
  </sheetData>
  <sheetProtection/>
  <mergeCells count="7">
    <mergeCell ref="C21:D21"/>
    <mergeCell ref="H20:I20"/>
    <mergeCell ref="H21:I21"/>
    <mergeCell ref="A1:K1"/>
    <mergeCell ref="A2:K2"/>
    <mergeCell ref="C19:I19"/>
    <mergeCell ref="C20:D20"/>
  </mergeCells>
  <printOptions gridLines="1"/>
  <pageMargins left="0.787" right="0.787" top="0.984" bottom="0.984" header="0.512" footer="0.51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資金係数表</dc:title>
  <dc:subject/>
  <dc:creator>Carlos Hassan</dc:creator>
  <cp:keywords/>
  <dc:description/>
  <cp:lastModifiedBy>Carlos Hassan</cp:lastModifiedBy>
  <cp:lastPrinted>2006-03-21T12:32:39Z</cp:lastPrinted>
  <dcterms:created xsi:type="dcterms:W3CDTF">2006-03-17T13:33:29Z</dcterms:created>
  <dcterms:modified xsi:type="dcterms:W3CDTF">2013-12-15T04:15:27Z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